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95" windowWidth="14055" windowHeight="11445" firstSheet="3" activeTab="8"/>
  </bookViews>
  <sheets>
    <sheet name="Rekapitulácia stavby" sheetId="1" r:id="rId1"/>
    <sheet name="01 - Stavebná časť" sheetId="10" r:id="rId2"/>
    <sheet name="02 - Požiarna nádrž " sheetId="3" r:id="rId3"/>
    <sheet name="03 - Splašková kanalizáci..." sheetId="4" r:id="rId4"/>
    <sheet name="04 - Objektová splašková ..." sheetId="5" r:id="rId5"/>
    <sheet name="05 - Zdravotechnika" sheetId="6" r:id="rId6"/>
    <sheet name="06 - Ústredné vykurovanie..." sheetId="7" r:id="rId7"/>
    <sheet name="07 - NN káblová prípojka" sheetId="8" r:id="rId8"/>
    <sheet name="08 - Elektroinštalácia, b..." sheetId="9" r:id="rId9"/>
    <sheet name="09 - Prípojka vody z jest..." sheetId="2" r:id="rId10"/>
    <sheet name="Hárok1" sheetId="11" r:id="rId11"/>
  </sheets>
  <definedNames>
    <definedName name="_xlnm._FilterDatabase" localSheetId="1" hidden="1">'01 - Stavebná časť'!$C$132:$K$314</definedName>
    <definedName name="_xlnm._FilterDatabase" localSheetId="2" hidden="1">'02 - Požiarna nádrž '!$C$123:$K$153</definedName>
    <definedName name="_xlnm._FilterDatabase" localSheetId="3" hidden="1">'03 - Splašková kanalizáci...'!$C$120:$K$156</definedName>
    <definedName name="_xlnm._FilterDatabase" localSheetId="4" hidden="1">'04 - Objektová splašková ...'!$C$124:$K$186</definedName>
    <definedName name="_xlnm._FilterDatabase" localSheetId="5" hidden="1">'05 - Zdravotechnika'!$C$127:$K$249</definedName>
    <definedName name="_xlnm._FilterDatabase" localSheetId="6" hidden="1">'06 - Ústredné vykurovanie...'!$C$131:$K$252</definedName>
    <definedName name="_xlnm._FilterDatabase" localSheetId="7" hidden="1">'07 - NN káblová prípojka'!$C$120:$K$154</definedName>
    <definedName name="_xlnm._FilterDatabase" localSheetId="8" hidden="1">'08 - Elektroinštalácia, b...'!$C$119:$K$246</definedName>
    <definedName name="_xlnm._FilterDatabase" localSheetId="9" hidden="1">'09 - Prípojka vody z jest...'!$C$124:$K$158</definedName>
    <definedName name="_xlnm.Print_Titles" localSheetId="1">'01 - Stavebná časť'!$132:$132</definedName>
    <definedName name="_xlnm.Print_Titles" localSheetId="2">'02 - Požiarna nádrž '!$123:$123</definedName>
    <definedName name="_xlnm.Print_Titles" localSheetId="3">'03 - Splašková kanalizáci...'!$120:$120</definedName>
    <definedName name="_xlnm.Print_Titles" localSheetId="4">'04 - Objektová splašková ...'!$124:$124</definedName>
    <definedName name="_xlnm.Print_Titles" localSheetId="5">'05 - Zdravotechnika'!$127:$127</definedName>
    <definedName name="_xlnm.Print_Titles" localSheetId="6">'06 - Ústredné vykurovanie...'!$131:$131</definedName>
    <definedName name="_xlnm.Print_Titles" localSheetId="7">'07 - NN káblová prípojka'!$120:$120</definedName>
    <definedName name="_xlnm.Print_Titles" localSheetId="8">'08 - Elektroinštalácia, b...'!$119:$119</definedName>
    <definedName name="_xlnm.Print_Titles" localSheetId="9">'09 - Prípojka vody z jest...'!$124:$124</definedName>
    <definedName name="_xlnm.Print_Titles" localSheetId="0">'Rekapitulácia stavby'!$92:$92</definedName>
    <definedName name="_xlnm.Print_Area" localSheetId="1">'01 - Stavebná časť'!$C$4:$J$76,'01 - Stavebná časť'!$C$120:$J$314</definedName>
    <definedName name="_xlnm.Print_Area" localSheetId="2">'02 - Požiarna nádrž '!$C$4:$J$76,'02 - Požiarna nádrž '!$C$111:$J$153</definedName>
    <definedName name="_xlnm.Print_Area" localSheetId="3">'03 - Splašková kanalizáci...'!$C$4:$J$76,'03 - Splašková kanalizáci...'!$C$108:$J$156</definedName>
    <definedName name="_xlnm.Print_Area" localSheetId="4">'04 - Objektová splašková ...'!$C$4:$J$76,'04 - Objektová splašková ...'!$C$112:$J$186</definedName>
    <definedName name="_xlnm.Print_Area" localSheetId="5">'05 - Zdravotechnika'!$C$4:$J$76,'05 - Zdravotechnika'!$C$115:$J$249</definedName>
    <definedName name="_xlnm.Print_Area" localSheetId="6">'06 - Ústredné vykurovanie...'!$C$4:$J$76,'06 - Ústredné vykurovanie...'!$C$119:$J$252</definedName>
    <definedName name="_xlnm.Print_Area" localSheetId="7">'07 - NN káblová prípojka'!$C$4:$J$76,'07 - NN káblová prípojka'!$C$108:$J$154</definedName>
    <definedName name="_xlnm.Print_Area" localSheetId="8">'08 - Elektroinštalácia, b...'!$C$4:$J$76,'08 - Elektroinštalácia, b...'!$C$107:$J$246</definedName>
    <definedName name="_xlnm.Print_Area" localSheetId="9">'09 - Prípojka vody z jest...'!$C$4:$J$76,'09 - Prípojka vody z jest...'!$C$112:$J$158</definedName>
    <definedName name="_xlnm.Print_Area" localSheetId="0">'Rekapitulácia stavby'!$D$4:$AO$76,'Rekapitulácia stavby'!$C$82:$AQ$104</definedName>
  </definedNames>
  <calcPr calcId="124519"/>
</workbook>
</file>

<file path=xl/calcChain.xml><?xml version="1.0" encoding="utf-8"?>
<calcChain xmlns="http://schemas.openxmlformats.org/spreadsheetml/2006/main">
  <c r="F127" i="10"/>
  <c r="J37" l="1"/>
  <c r="J36"/>
  <c r="AY103" i="1"/>
  <c r="J35" i="10"/>
  <c r="AX103" i="1"/>
  <c r="BI314" i="10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E125"/>
  <c r="J91"/>
  <c r="F91"/>
  <c r="F89"/>
  <c r="E87"/>
  <c r="J24"/>
  <c r="E24"/>
  <c r="J130" s="1"/>
  <c r="J23"/>
  <c r="J18"/>
  <c r="E18"/>
  <c r="F130" s="1"/>
  <c r="J17"/>
  <c r="J12"/>
  <c r="J127"/>
  <c r="E7"/>
  <c r="E123"/>
  <c r="J37" i="9"/>
  <c r="J36"/>
  <c r="AY102" i="1" s="1"/>
  <c r="J35" i="9"/>
  <c r="AX102" i="1"/>
  <c r="BI246" i="9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117" s="1"/>
  <c r="J23"/>
  <c r="J21"/>
  <c r="E21"/>
  <c r="J116" s="1"/>
  <c r="J20"/>
  <c r="J18"/>
  <c r="E18"/>
  <c r="F117" s="1"/>
  <c r="J17"/>
  <c r="J15"/>
  <c r="E15"/>
  <c r="F91" s="1"/>
  <c r="J14"/>
  <c r="J12"/>
  <c r="J89"/>
  <c r="E7"/>
  <c r="E110"/>
  <c r="J37" i="8"/>
  <c r="J36"/>
  <c r="AY101" i="1" s="1"/>
  <c r="J35" i="8"/>
  <c r="AX101" i="1" s="1"/>
  <c r="BI154" i="8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92"/>
  <c r="J23"/>
  <c r="J21"/>
  <c r="E21"/>
  <c r="J117" s="1"/>
  <c r="J20"/>
  <c r="J18"/>
  <c r="E18"/>
  <c r="F118" s="1"/>
  <c r="J17"/>
  <c r="J15"/>
  <c r="E15"/>
  <c r="F117" s="1"/>
  <c r="J14"/>
  <c r="J12"/>
  <c r="J89" s="1"/>
  <c r="E7"/>
  <c r="E111" s="1"/>
  <c r="J37" i="7"/>
  <c r="J36"/>
  <c r="AY100" i="1"/>
  <c r="J35" i="7"/>
  <c r="AX100" i="1"/>
  <c r="BI252" i="7"/>
  <c r="BH252"/>
  <c r="BG252"/>
  <c r="BE252"/>
  <c r="T252"/>
  <c r="T251"/>
  <c r="R252"/>
  <c r="R251" s="1"/>
  <c r="P252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T139" s="1"/>
  <c r="R140"/>
  <c r="R139" s="1"/>
  <c r="P140"/>
  <c r="P139" s="1"/>
  <c r="BI138"/>
  <c r="BH138"/>
  <c r="BG138"/>
  <c r="BE138"/>
  <c r="T138"/>
  <c r="T137"/>
  <c r="R138"/>
  <c r="R137" s="1"/>
  <c r="P138"/>
  <c r="P137"/>
  <c r="BI136"/>
  <c r="BH136"/>
  <c r="BG136"/>
  <c r="BE136"/>
  <c r="T136"/>
  <c r="R136"/>
  <c r="P136"/>
  <c r="BI135"/>
  <c r="BH135"/>
  <c r="BG135"/>
  <c r="BE135"/>
  <c r="T135"/>
  <c r="R135"/>
  <c r="P135"/>
  <c r="F126"/>
  <c r="E124"/>
  <c r="F89"/>
  <c r="E87"/>
  <c r="J24"/>
  <c r="E24"/>
  <c r="J129" s="1"/>
  <c r="J23"/>
  <c r="J21"/>
  <c r="E21"/>
  <c r="J91" s="1"/>
  <c r="J20"/>
  <c r="J18"/>
  <c r="E18"/>
  <c r="F92" s="1"/>
  <c r="J17"/>
  <c r="J15"/>
  <c r="E15"/>
  <c r="F128" s="1"/>
  <c r="J14"/>
  <c r="J12"/>
  <c r="J89"/>
  <c r="E7"/>
  <c r="E122"/>
  <c r="J37" i="6"/>
  <c r="J36"/>
  <c r="AY99" i="1" s="1"/>
  <c r="J35" i="6"/>
  <c r="AX99" i="1"/>
  <c r="BI249" i="6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T130"/>
  <c r="T129" s="1"/>
  <c r="R131"/>
  <c r="R130" s="1"/>
  <c r="R129" s="1"/>
  <c r="P131"/>
  <c r="P130"/>
  <c r="P129" s="1"/>
  <c r="F122"/>
  <c r="E120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22"/>
  <c r="E7"/>
  <c r="E118" s="1"/>
  <c r="J180" i="5"/>
  <c r="J37"/>
  <c r="J36"/>
  <c r="AY98" i="1" s="1"/>
  <c r="J35" i="5"/>
  <c r="AX98" i="1"/>
  <c r="BI186" i="5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T181" s="1"/>
  <c r="R182"/>
  <c r="R181"/>
  <c r="P182"/>
  <c r="P181" s="1"/>
  <c r="J103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T137" s="1"/>
  <c r="R138"/>
  <c r="R137" s="1"/>
  <c r="P138"/>
  <c r="P137" s="1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122" s="1"/>
  <c r="J23"/>
  <c r="J21"/>
  <c r="E21"/>
  <c r="J91" s="1"/>
  <c r="J20"/>
  <c r="J18"/>
  <c r="E18"/>
  <c r="F92" s="1"/>
  <c r="J17"/>
  <c r="J15"/>
  <c r="E15"/>
  <c r="F91" s="1"/>
  <c r="J14"/>
  <c r="J12"/>
  <c r="J119"/>
  <c r="E7"/>
  <c r="E115" s="1"/>
  <c r="J37" i="4"/>
  <c r="J36"/>
  <c r="AY97" i="1" s="1"/>
  <c r="J35" i="4"/>
  <c r="AX97" i="1"/>
  <c r="BI156" i="4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T133" s="1"/>
  <c r="R134"/>
  <c r="R133" s="1"/>
  <c r="P134"/>
  <c r="P133" s="1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118" s="1"/>
  <c r="J23"/>
  <c r="J21"/>
  <c r="E21"/>
  <c r="J117" s="1"/>
  <c r="J20"/>
  <c r="J18"/>
  <c r="E18"/>
  <c r="F92" s="1"/>
  <c r="J17"/>
  <c r="J15"/>
  <c r="E15"/>
  <c r="F117" s="1"/>
  <c r="J14"/>
  <c r="J12"/>
  <c r="J89" s="1"/>
  <c r="E7"/>
  <c r="E111"/>
  <c r="J37" i="3"/>
  <c r="J36"/>
  <c r="AY96" i="1"/>
  <c r="J35" i="3"/>
  <c r="AX96" i="1" s="1"/>
  <c r="BI153" i="3"/>
  <c r="BH153"/>
  <c r="BG153"/>
  <c r="BE153"/>
  <c r="T153"/>
  <c r="T152" s="1"/>
  <c r="R153"/>
  <c r="R152" s="1"/>
  <c r="P153"/>
  <c r="P152" s="1"/>
  <c r="BI151"/>
  <c r="BH151"/>
  <c r="BG151"/>
  <c r="BE151"/>
  <c r="T151"/>
  <c r="T150" s="1"/>
  <c r="R151"/>
  <c r="R150" s="1"/>
  <c r="P151"/>
  <c r="P150" s="1"/>
  <c r="BI149"/>
  <c r="BH149"/>
  <c r="BG149"/>
  <c r="BE149"/>
  <c r="T149"/>
  <c r="T148" s="1"/>
  <c r="R149"/>
  <c r="R148" s="1"/>
  <c r="P149"/>
  <c r="P148" s="1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T140"/>
  <c r="R141"/>
  <c r="R140" s="1"/>
  <c r="P141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121" s="1"/>
  <c r="J23"/>
  <c r="J21"/>
  <c r="E21"/>
  <c r="J120" s="1"/>
  <c r="J20"/>
  <c r="J18"/>
  <c r="E18"/>
  <c r="F92" s="1"/>
  <c r="J17"/>
  <c r="J15"/>
  <c r="E15"/>
  <c r="F120" s="1"/>
  <c r="J14"/>
  <c r="J12"/>
  <c r="J118" s="1"/>
  <c r="E7"/>
  <c r="E85"/>
  <c r="J37" i="2"/>
  <c r="J36"/>
  <c r="AY95" i="1" s="1"/>
  <c r="J35" i="2"/>
  <c r="AX95" i="1" s="1"/>
  <c r="BI158" i="2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/>
  <c r="R154"/>
  <c r="R153" s="1"/>
  <c r="P154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R137"/>
  <c r="R136" s="1"/>
  <c r="P137"/>
  <c r="P136" s="1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J33" s="1"/>
  <c r="T128"/>
  <c r="R128"/>
  <c r="P128"/>
  <c r="F119"/>
  <c r="E117"/>
  <c r="F89"/>
  <c r="E87"/>
  <c r="J24"/>
  <c r="E24"/>
  <c r="J92" s="1"/>
  <c r="J23"/>
  <c r="J21"/>
  <c r="E21"/>
  <c r="J121" s="1"/>
  <c r="J20"/>
  <c r="J18"/>
  <c r="E18"/>
  <c r="F122" s="1"/>
  <c r="J17"/>
  <c r="J15"/>
  <c r="E15"/>
  <c r="F121" s="1"/>
  <c r="J14"/>
  <c r="J12"/>
  <c r="J89" s="1"/>
  <c r="E7"/>
  <c r="E85"/>
  <c r="L90" i="1"/>
  <c r="AM90"/>
  <c r="AM89"/>
  <c r="L89"/>
  <c r="AM87"/>
  <c r="L87"/>
  <c r="L85"/>
  <c r="L84"/>
  <c r="BK156" i="2"/>
  <c r="BK147"/>
  <c r="BK131"/>
  <c r="BK139"/>
  <c r="BK142"/>
  <c r="BK145"/>
  <c r="BK132"/>
  <c r="J153" i="3"/>
  <c r="BK129"/>
  <c r="J133"/>
  <c r="J138"/>
  <c r="J141"/>
  <c r="BK133"/>
  <c r="J149"/>
  <c r="BK149" i="4"/>
  <c r="BK140"/>
  <c r="BK137"/>
  <c r="BK145"/>
  <c r="J141"/>
  <c r="BK150"/>
  <c r="J140"/>
  <c r="J157" i="5"/>
  <c r="J186"/>
  <c r="BK153"/>
  <c r="J178"/>
  <c r="J162"/>
  <c r="BK148"/>
  <c r="BK133"/>
  <c r="BK174"/>
  <c r="BK159"/>
  <c r="BK155"/>
  <c r="J145"/>
  <c r="BK178"/>
  <c r="BK162"/>
  <c r="J158"/>
  <c r="BK147"/>
  <c r="BK134"/>
  <c r="BK234" i="6"/>
  <c r="BK188"/>
  <c r="J177"/>
  <c r="J163"/>
  <c r="BK149"/>
  <c r="J242"/>
  <c r="J212"/>
  <c r="J190"/>
  <c r="J183"/>
  <c r="BK171"/>
  <c r="BK167"/>
  <c r="J148"/>
  <c r="J144"/>
  <c r="J131"/>
  <c r="BK210"/>
  <c r="J199"/>
  <c r="BK154"/>
  <c r="BK131"/>
  <c r="J159"/>
  <c r="J141"/>
  <c r="BK206"/>
  <c r="J222"/>
  <c r="BK216"/>
  <c r="J201"/>
  <c r="J188"/>
  <c r="BK178"/>
  <c r="BK166"/>
  <c r="BK145"/>
  <c r="J245"/>
  <c r="BK235"/>
  <c r="J227"/>
  <c r="BK204"/>
  <c r="BK194"/>
  <c r="J231" i="7"/>
  <c r="BK203"/>
  <c r="J192"/>
  <c r="J240"/>
  <c r="J218"/>
  <c r="BK192"/>
  <c r="J173"/>
  <c r="J163"/>
  <c r="J140"/>
  <c r="J160"/>
  <c r="BK146"/>
  <c r="J165"/>
  <c r="BK140"/>
  <c r="BK222"/>
  <c r="J202"/>
  <c r="J197"/>
  <c r="J176"/>
  <c r="J148"/>
  <c r="BK219"/>
  <c r="J206"/>
  <c r="J193"/>
  <c r="J136"/>
  <c r="BK126" i="8"/>
  <c r="J128"/>
  <c r="J152"/>
  <c r="J133"/>
  <c r="J147"/>
  <c r="BK150"/>
  <c r="BK143"/>
  <c r="J126"/>
  <c r="J238" i="9"/>
  <c r="BK222"/>
  <c r="J208"/>
  <c r="J195"/>
  <c r="J175"/>
  <c r="BK160"/>
  <c r="BK129"/>
  <c r="BK242"/>
  <c r="BK231"/>
  <c r="J221"/>
  <c r="BK209"/>
  <c r="J193"/>
  <c r="BK179"/>
  <c r="J171"/>
  <c r="J146"/>
  <c r="J131"/>
  <c r="J232"/>
  <c r="BK213"/>
  <c r="BK134"/>
  <c r="J237"/>
  <c r="J217"/>
  <c r="J184"/>
  <c r="BK143"/>
  <c r="J212"/>
  <c r="J198"/>
  <c r="BK180"/>
  <c r="BK152"/>
  <c r="J174"/>
  <c r="BK155"/>
  <c r="J151"/>
  <c r="J139"/>
  <c r="BK220"/>
  <c r="BK198"/>
  <c r="BK178"/>
  <c r="BK150"/>
  <c r="BK195"/>
  <c r="BK162"/>
  <c r="J126"/>
  <c r="BK294" i="10"/>
  <c r="J285"/>
  <c r="J259"/>
  <c r="BK243"/>
  <c r="BK229"/>
  <c r="BK217"/>
  <c r="BK200"/>
  <c r="J187"/>
  <c r="BK162"/>
  <c r="BK151"/>
  <c r="BK305"/>
  <c r="BK259"/>
  <c r="J220"/>
  <c r="BK204"/>
  <c r="BK175"/>
  <c r="J160"/>
  <c r="BK138"/>
  <c r="J304"/>
  <c r="BK295"/>
  <c r="BK277"/>
  <c r="BK284"/>
  <c r="J260"/>
  <c r="BK219"/>
  <c r="J181"/>
  <c r="J150"/>
  <c r="BK312"/>
  <c r="J295"/>
  <c r="J271"/>
  <c r="J250"/>
  <c r="BK233"/>
  <c r="BK223"/>
  <c r="BK214"/>
  <c r="BK186"/>
  <c r="J137"/>
  <c r="BK275"/>
  <c r="J249"/>
  <c r="BK180"/>
  <c r="BK158"/>
  <c r="J292"/>
  <c r="BK276"/>
  <c r="J267"/>
  <c r="J231"/>
  <c r="J214"/>
  <c r="J207"/>
  <c r="J192"/>
  <c r="J165"/>
  <c r="BK310"/>
  <c r="BK257"/>
  <c r="J241"/>
  <c r="J217"/>
  <c r="BK187"/>
  <c r="BK158" i="2"/>
  <c r="BK152"/>
  <c r="J139"/>
  <c r="BK130"/>
  <c r="J137"/>
  <c r="BK149" i="3"/>
  <c r="BK132"/>
  <c r="BK144"/>
  <c r="J152" i="4"/>
  <c r="J139"/>
  <c r="J148"/>
  <c r="J131"/>
  <c r="J144"/>
  <c r="J130"/>
  <c r="BK126"/>
  <c r="J153"/>
  <c r="BK128"/>
  <c r="J156"/>
  <c r="BK149" i="5"/>
  <c r="J131"/>
  <c r="BK129"/>
  <c r="BK185"/>
  <c r="BK154"/>
  <c r="J138"/>
  <c r="J170"/>
  <c r="BK163"/>
  <c r="J152"/>
  <c r="J143"/>
  <c r="BK132"/>
  <c r="J233" i="6"/>
  <c r="BK190"/>
  <c r="J175"/>
  <c r="J165"/>
  <c r="BK151"/>
  <c r="J241"/>
  <c r="J226"/>
  <c r="BK202"/>
  <c r="BK184"/>
  <c r="BK177"/>
  <c r="BK168"/>
  <c r="BK162"/>
  <c r="BK137"/>
  <c r="BK212"/>
  <c r="J198"/>
  <c r="BK153"/>
  <c r="BK138"/>
  <c r="BK223"/>
  <c r="BK147"/>
  <c r="BK207"/>
  <c r="BK237"/>
  <c r="J218"/>
  <c r="BK209"/>
  <c r="J200"/>
  <c r="J184"/>
  <c r="BK175"/>
  <c r="J170"/>
  <c r="J154"/>
  <c r="J139"/>
  <c r="J244"/>
  <c r="BK236"/>
  <c r="J228"/>
  <c r="BK199"/>
  <c r="BK173"/>
  <c r="J235" i="7"/>
  <c r="J195"/>
  <c r="BK250"/>
  <c r="J208"/>
  <c r="BK179"/>
  <c r="J171"/>
  <c r="J154"/>
  <c r="J144"/>
  <c r="J246"/>
  <c r="BK232"/>
  <c r="BK223"/>
  <c r="BK212"/>
  <c r="J184"/>
  <c r="J170"/>
  <c r="BK211"/>
  <c r="BK181"/>
  <c r="BK171"/>
  <c r="J157"/>
  <c r="BK136"/>
  <c r="BK166"/>
  <c r="J145"/>
  <c r="J139" i="8"/>
  <c r="BK134"/>
  <c r="J148"/>
  <c r="BK144"/>
  <c r="J137"/>
  <c r="BK125"/>
  <c r="BK152"/>
  <c r="J146"/>
  <c r="J140"/>
  <c r="BK124"/>
  <c r="BK239" i="9"/>
  <c r="J224"/>
  <c r="J203"/>
  <c r="BK191"/>
  <c r="BK181"/>
  <c r="J159"/>
  <c r="J127"/>
  <c r="J236"/>
  <c r="J229"/>
  <c r="BK225"/>
  <c r="BK217"/>
  <c r="BK206"/>
  <c r="J191"/>
  <c r="J178"/>
  <c r="BK158"/>
  <c r="BK141"/>
  <c r="J235"/>
  <c r="J226"/>
  <c r="J210"/>
  <c r="J142"/>
  <c r="BK128"/>
  <c r="J244"/>
  <c r="BK233"/>
  <c r="J156"/>
  <c r="J136"/>
  <c r="J206"/>
  <c r="BK189"/>
  <c r="BK177"/>
  <c r="J144"/>
  <c r="BK157"/>
  <c r="J150"/>
  <c r="BK123"/>
  <c r="BK204"/>
  <c r="J177"/>
  <c r="BK156"/>
  <c r="BK127"/>
  <c r="BK185"/>
  <c r="BK163"/>
  <c r="J135"/>
  <c r="J293" i="10"/>
  <c r="BK283"/>
  <c r="BK256"/>
  <c r="BK247"/>
  <c r="J235"/>
  <c r="J224"/>
  <c r="J211"/>
  <c r="J198"/>
  <c r="BK176"/>
  <c r="J156"/>
  <c r="J139"/>
  <c r="J273"/>
  <c r="BK225"/>
  <c r="BK183"/>
  <c r="BK146"/>
  <c r="BK314"/>
  <c r="BK307"/>
  <c r="J296"/>
  <c r="J281"/>
  <c r="J280"/>
  <c r="J262"/>
  <c r="BK255"/>
  <c r="J236"/>
  <c r="BK189"/>
  <c r="BK166"/>
  <c r="J146"/>
  <c r="J314"/>
  <c r="J297"/>
  <c r="BK289"/>
  <c r="BK264"/>
  <c r="BK238"/>
  <c r="BK215"/>
  <c r="J199"/>
  <c r="J178"/>
  <c r="J162"/>
  <c r="J277"/>
  <c r="BK203"/>
  <c r="BK165"/>
  <c r="BK136"/>
  <c r="J258"/>
  <c r="J248"/>
  <c r="BK230"/>
  <c r="J222"/>
  <c r="BK201"/>
  <c r="BK167"/>
  <c r="BK137"/>
  <c r="J274"/>
  <c r="J256"/>
  <c r="BK237"/>
  <c r="BK192"/>
  <c r="J183"/>
  <c r="J175"/>
  <c r="J145"/>
  <c r="J154" i="2"/>
  <c r="J132"/>
  <c r="BK148"/>
  <c r="J140"/>
  <c r="BK135"/>
  <c r="J156"/>
  <c r="BK139" i="3"/>
  <c r="J134"/>
  <c r="J128"/>
  <c r="BK146"/>
  <c r="J151"/>
  <c r="J146"/>
  <c r="BK148" i="4"/>
  <c r="J149"/>
  <c r="BK138"/>
  <c r="BK152"/>
  <c r="BK131"/>
  <c r="BK146"/>
  <c r="J124"/>
  <c r="J126"/>
  <c r="J127"/>
  <c r="BK169" i="5"/>
  <c r="BK141"/>
  <c r="J147"/>
  <c r="BK177"/>
  <c r="BK167"/>
  <c r="J184"/>
  <c r="J167"/>
  <c r="BK152"/>
  <c r="J247" i="6"/>
  <c r="BK222"/>
  <c r="J167"/>
  <c r="BK143"/>
  <c r="J219"/>
  <c r="J187"/>
  <c r="BK174"/>
  <c r="J161"/>
  <c r="J143"/>
  <c r="J223"/>
  <c r="BK193"/>
  <c r="J236"/>
  <c r="J149"/>
  <c r="J214"/>
  <c r="BK219"/>
  <c r="J193"/>
  <c r="J162"/>
  <c r="J138"/>
  <c r="J239"/>
  <c r="J220"/>
  <c r="BK186"/>
  <c r="BK209" i="7"/>
  <c r="BK252"/>
  <c r="BK243"/>
  <c r="BK237"/>
  <c r="BK230"/>
  <c r="J219"/>
  <c r="BK169"/>
  <c r="J224"/>
  <c r="BK189"/>
  <c r="J153"/>
  <c r="BK153"/>
  <c r="J211"/>
  <c r="J199"/>
  <c r="J161"/>
  <c r="BK216"/>
  <c r="J200"/>
  <c r="J135"/>
  <c r="J124" i="8"/>
  <c r="BK142"/>
  <c r="J143"/>
  <c r="J141"/>
  <c r="J225" i="9"/>
  <c r="J188"/>
  <c r="BK140"/>
  <c r="J205"/>
  <c r="BK153"/>
  <c r="BK168"/>
  <c r="BK148"/>
  <c r="BK197"/>
  <c r="J160"/>
  <c r="BK192"/>
  <c r="J161"/>
  <c r="BK302" i="10"/>
  <c r="BK273"/>
  <c r="J238"/>
  <c r="J210"/>
  <c r="BK160"/>
  <c r="J144"/>
  <c r="J244"/>
  <c r="J200"/>
  <c r="J164"/>
  <c r="BK309"/>
  <c r="BK285"/>
  <c r="J282"/>
  <c r="BK245"/>
  <c r="J194"/>
  <c r="BK144"/>
  <c r="J291"/>
  <c r="BK241"/>
  <c r="BK231"/>
  <c r="J209"/>
  <c r="J159"/>
  <c r="BK212"/>
  <c r="J306"/>
  <c r="J245"/>
  <c r="J216"/>
  <c r="BK148"/>
  <c r="J264"/>
  <c r="J230"/>
  <c r="J180"/>
  <c r="BK142"/>
  <c r="BK154" i="2"/>
  <c r="J142"/>
  <c r="J148"/>
  <c r="J134"/>
  <c r="J141"/>
  <c r="J131"/>
  <c r="J147" i="3"/>
  <c r="J127"/>
  <c r="BK131"/>
  <c r="BK141"/>
  <c r="BK151"/>
  <c r="J139"/>
  <c r="J132"/>
  <c r="J146" i="4"/>
  <c r="J137"/>
  <c r="BK125"/>
  <c r="BK156"/>
  <c r="J150"/>
  <c r="BK142"/>
  <c r="BK134"/>
  <c r="BK139"/>
  <c r="BK124"/>
  <c r="BK144" i="5"/>
  <c r="J174"/>
  <c r="BK140"/>
  <c r="J144"/>
  <c r="BK156"/>
  <c r="BK184"/>
  <c r="BK161"/>
  <c r="J148"/>
  <c r="BK241" i="6"/>
  <c r="BK187"/>
  <c r="J176"/>
  <c r="J157"/>
  <c r="BK221"/>
  <c r="BK195"/>
  <c r="BK182"/>
  <c r="BK165"/>
  <c r="BK225"/>
  <c r="BK160"/>
  <c r="BK161"/>
  <c r="BK139"/>
  <c r="J225"/>
  <c r="J213"/>
  <c r="BK189"/>
  <c r="J173"/>
  <c r="BK136"/>
  <c r="J235"/>
  <c r="BK213"/>
  <c r="J166"/>
  <c r="BK213" i="7"/>
  <c r="J152"/>
  <c r="BK207"/>
  <c r="J175"/>
  <c r="BK162"/>
  <c r="J252"/>
  <c r="BK229"/>
  <c r="BK187"/>
  <c r="J156"/>
  <c r="J196"/>
  <c r="J164"/>
  <c r="J228"/>
  <c r="BK161"/>
  <c r="J225"/>
  <c r="J150"/>
  <c r="J207"/>
  <c r="J164" i="9"/>
  <c r="J137"/>
  <c r="BK228"/>
  <c r="BK212"/>
  <c r="J200"/>
  <c r="BK159"/>
  <c r="BK145"/>
  <c r="BK230"/>
  <c r="BK139"/>
  <c r="BK236"/>
  <c r="J215"/>
  <c r="BK149"/>
  <c r="J194"/>
  <c r="BK151"/>
  <c r="J153"/>
  <c r="J239"/>
  <c r="BK169"/>
  <c r="J196"/>
  <c r="BK173"/>
  <c r="J266" i="10"/>
  <c r="J242"/>
  <c r="BK220"/>
  <c r="J195"/>
  <c r="J153"/>
  <c r="J239"/>
  <c r="BK207"/>
  <c r="BK169"/>
  <c r="BK140"/>
  <c r="BK291"/>
  <c r="BK286"/>
  <c r="J261"/>
  <c r="BK172"/>
  <c r="BK145"/>
  <c r="J307"/>
  <c r="BK281"/>
  <c r="BK234"/>
  <c r="BK224"/>
  <c r="BK163"/>
  <c r="J204"/>
  <c r="BK280"/>
  <c r="J257"/>
  <c r="J229"/>
  <c r="BK196"/>
  <c r="J303"/>
  <c r="J243"/>
  <c r="BK197"/>
  <c r="J179"/>
  <c r="J152" i="2"/>
  <c r="BK129"/>
  <c r="BK146"/>
  <c r="J135"/>
  <c r="BK137"/>
  <c r="BK128"/>
  <c r="J128"/>
  <c r="BK129" i="4"/>
  <c r="J142"/>
  <c r="J129"/>
  <c r="BK130"/>
  <c r="J134"/>
  <c r="BK136"/>
  <c r="BK160" i="5"/>
  <c r="J135"/>
  <c r="J172"/>
  <c r="J130"/>
  <c r="J176"/>
  <c r="J141"/>
  <c r="J173"/>
  <c r="BK165"/>
  <c r="J161"/>
  <c r="J146"/>
  <c r="BK135"/>
  <c r="J132"/>
  <c r="J179"/>
  <c r="BK171"/>
  <c r="BK158"/>
  <c r="BK130"/>
  <c r="J185"/>
  <c r="BK172"/>
  <c r="J163"/>
  <c r="J154"/>
  <c r="BK146"/>
  <c r="BK244" i="6"/>
  <c r="BK224"/>
  <c r="BK185"/>
  <c r="BK179"/>
  <c r="BK158"/>
  <c r="J142"/>
  <c r="J234"/>
  <c r="BK220"/>
  <c r="J207"/>
  <c r="J189"/>
  <c r="J185"/>
  <c r="J179"/>
  <c r="J169"/>
  <c r="J158"/>
  <c r="J145"/>
  <c r="J136"/>
  <c r="BK217"/>
  <c r="J206"/>
  <c r="BK191"/>
  <c r="J151"/>
  <c r="J224"/>
  <c r="J150"/>
  <c r="J135"/>
  <c r="J210"/>
  <c r="J240"/>
  <c r="J217"/>
  <c r="BK218"/>
  <c r="BK198"/>
  <c r="BK135"/>
  <c r="BK208" i="7"/>
  <c r="J179"/>
  <c r="BK248"/>
  <c r="J230"/>
  <c r="BK178"/>
  <c r="J172"/>
  <c r="BK156"/>
  <c r="BK150"/>
  <c r="J146"/>
  <c r="BK249"/>
  <c r="BK242"/>
  <c r="BK231"/>
  <c r="BK224"/>
  <c r="J217"/>
  <c r="J191"/>
  <c r="J178"/>
  <c r="J249"/>
  <c r="BK246"/>
  <c r="BK241"/>
  <c r="BK240"/>
  <c r="BK235"/>
  <c r="BK234"/>
  <c r="J232"/>
  <c r="J229"/>
  <c r="J209"/>
  <c r="J182"/>
  <c r="J245"/>
  <c r="J223"/>
  <c r="BK221"/>
  <c r="BK197"/>
  <c r="J180"/>
  <c r="J168"/>
  <c r="BK147"/>
  <c r="BK228"/>
  <c r="BK160"/>
  <c r="BK135"/>
  <c r="BK218"/>
  <c r="J203"/>
  <c r="J190"/>
  <c r="J187"/>
  <c r="J169"/>
  <c r="BK159"/>
  <c r="J220"/>
  <c r="BK205"/>
  <c r="BK199"/>
  <c r="J188"/>
  <c r="J181"/>
  <c r="J150" i="8"/>
  <c r="BK128"/>
  <c r="J131"/>
  <c r="J132"/>
  <c r="BK146"/>
  <c r="BK138"/>
  <c r="BK127"/>
  <c r="BK154"/>
  <c r="J149"/>
  <c r="BK139"/>
  <c r="J241" i="9"/>
  <c r="J228"/>
  <c r="BK221"/>
  <c r="BK211"/>
  <c r="BK200"/>
  <c r="BK184"/>
  <c r="J165"/>
  <c r="J140"/>
  <c r="BK246"/>
  <c r="BK240"/>
  <c r="BK224"/>
  <c r="J213"/>
  <c r="J201"/>
  <c r="J192"/>
  <c r="BK183"/>
  <c r="J157"/>
  <c r="BK142"/>
  <c r="J125"/>
  <c r="J223"/>
  <c r="J211"/>
  <c r="BK136"/>
  <c r="BK126"/>
  <c r="BK238"/>
  <c r="BK232"/>
  <c r="BK186"/>
  <c r="J162"/>
  <c r="BK132"/>
  <c r="J207"/>
  <c r="BK187"/>
  <c r="BK170"/>
  <c r="BK203"/>
  <c r="BK164"/>
  <c r="J143"/>
  <c r="BK201"/>
  <c r="J179"/>
  <c r="J158"/>
  <c r="BK133"/>
  <c r="J183"/>
  <c r="J148"/>
  <c r="J299" i="10"/>
  <c r="J286"/>
  <c r="BK263"/>
  <c r="BK249"/>
  <c r="BK228"/>
  <c r="J212"/>
  <c r="J202"/>
  <c r="J197"/>
  <c r="J174"/>
  <c r="BK154"/>
  <c r="J136"/>
  <c r="J247"/>
  <c r="BK209"/>
  <c r="BK179"/>
  <c r="BK155"/>
  <c r="J313"/>
  <c r="BK303"/>
  <c r="J294"/>
  <c r="J278"/>
  <c r="J268"/>
  <c r="J246"/>
  <c r="J213"/>
  <c r="J176"/>
  <c r="BK161"/>
  <c r="J143"/>
  <c r="BK306"/>
  <c r="BK274"/>
  <c r="J265"/>
  <c r="BK239"/>
  <c r="J228"/>
  <c r="BK222"/>
  <c r="J201"/>
  <c r="BK184"/>
  <c r="BK157"/>
  <c r="BK297"/>
  <c r="BK210"/>
  <c r="BK177"/>
  <c r="BK152"/>
  <c r="BK301"/>
  <c r="BK261"/>
  <c r="J252"/>
  <c r="J223"/>
  <c r="BK206"/>
  <c r="BK185"/>
  <c r="BK153"/>
  <c r="BK278"/>
  <c r="BK252"/>
  <c r="J240"/>
  <c r="BK199"/>
  <c r="J186"/>
  <c r="J158"/>
  <c r="BK139"/>
  <c r="BK157" i="2"/>
  <c r="BK151"/>
  <c r="J133"/>
  <c r="J147"/>
  <c r="AS94" i="1"/>
  <c r="BK134" i="3"/>
  <c r="J144"/>
  <c r="J143"/>
  <c r="BK136"/>
  <c r="J131"/>
  <c r="BK138"/>
  <c r="BK130"/>
  <c r="J145" i="4"/>
  <c r="J132"/>
  <c r="BK143"/>
  <c r="J182" i="5"/>
  <c r="BK182"/>
  <c r="BK166"/>
  <c r="J159"/>
  <c r="BK145"/>
  <c r="BK138"/>
  <c r="BK128"/>
  <c r="BK173"/>
  <c r="BK157"/>
  <c r="J136"/>
  <c r="J156"/>
  <c r="BK179"/>
  <c r="J165"/>
  <c r="J149"/>
  <c r="J249" i="6"/>
  <c r="BK226"/>
  <c r="J182"/>
  <c r="BK169"/>
  <c r="BK159"/>
  <c r="J147"/>
  <c r="J230"/>
  <c r="BK214"/>
  <c r="J205"/>
  <c r="J186"/>
  <c r="BK157"/>
  <c r="BK146"/>
  <c r="BK215"/>
  <c r="J204"/>
  <c r="J202"/>
  <c r="J197"/>
  <c r="BK180"/>
  <c r="BK172"/>
  <c r="J155"/>
  <c r="BK249"/>
  <c r="BK247"/>
  <c r="J237"/>
  <c r="BK230"/>
  <c r="J216"/>
  <c r="BK164"/>
  <c r="J216" i="7"/>
  <c r="J204"/>
  <c r="BK168"/>
  <c r="BK247"/>
  <c r="BK236"/>
  <c r="BK186"/>
  <c r="BK174"/>
  <c r="J159"/>
  <c r="BK151"/>
  <c r="J143"/>
  <c r="J248"/>
  <c r="J234"/>
  <c r="J226"/>
  <c r="J221"/>
  <c r="BK215"/>
  <c r="J189"/>
  <c r="BK158"/>
  <c r="BK200"/>
  <c r="BK188"/>
  <c r="J174"/>
  <c r="BK167"/>
  <c r="BK145"/>
  <c r="J237"/>
  <c r="BK154"/>
  <c r="BK245"/>
  <c r="J213"/>
  <c r="BK201"/>
  <c r="BK193"/>
  <c r="BK184"/>
  <c r="BK165"/>
  <c r="BK227"/>
  <c r="J215"/>
  <c r="BK204"/>
  <c r="BK198"/>
  <c r="J185"/>
  <c r="BK136" i="8"/>
  <c r="BK133"/>
  <c r="BK147"/>
  <c r="BK141"/>
  <c r="BK130"/>
  <c r="J129"/>
  <c r="BK153"/>
  <c r="J142"/>
  <c r="J136"/>
  <c r="BK244" i="9"/>
  <c r="BK229"/>
  <c r="J216"/>
  <c r="J202"/>
  <c r="J189"/>
  <c r="BK171"/>
  <c r="J147"/>
  <c r="J128"/>
  <c r="BK245"/>
  <c r="J234"/>
  <c r="BK223"/>
  <c r="BK216"/>
  <c r="BK205"/>
  <c r="BK196"/>
  <c r="J187"/>
  <c r="J172"/>
  <c r="J154"/>
  <c r="J133"/>
  <c r="BK237"/>
  <c r="BK219"/>
  <c r="BK214"/>
  <c r="J149"/>
  <c r="BK130"/>
  <c r="J245"/>
  <c r="BK234"/>
  <c r="BK202"/>
  <c r="J166"/>
  <c r="BK125"/>
  <c r="BK199"/>
  <c r="J173"/>
  <c r="J145"/>
  <c r="J170"/>
  <c r="J163"/>
  <c r="J233"/>
  <c r="J181"/>
  <c r="BK172"/>
  <c r="BK144"/>
  <c r="BK194"/>
  <c r="BK165"/>
  <c r="BK138"/>
  <c r="J310" i="10"/>
  <c r="BK290"/>
  <c r="BK282"/>
  <c r="BK262"/>
  <c r="BK240"/>
  <c r="J225"/>
  <c r="BK213"/>
  <c r="J206"/>
  <c r="BK194"/>
  <c r="J163"/>
  <c r="BK141"/>
  <c r="J275"/>
  <c r="J276"/>
  <c r="BK265"/>
  <c r="BK244"/>
  <c r="BK208"/>
  <c r="J169"/>
  <c r="J149"/>
  <c r="BK313"/>
  <c r="BK304"/>
  <c r="BK293"/>
  <c r="BK267"/>
  <c r="BK248"/>
  <c r="J232"/>
  <c r="BK218"/>
  <c r="J188"/>
  <c r="J171"/>
  <c r="J154"/>
  <c r="BK260"/>
  <c r="BK202"/>
  <c r="BK164"/>
  <c r="BK149"/>
  <c r="J287"/>
  <c r="BK266"/>
  <c r="BK253"/>
  <c r="BK242"/>
  <c r="J227"/>
  <c r="BK211"/>
  <c r="BK174"/>
  <c r="J166"/>
  <c r="J141"/>
  <c r="J302"/>
  <c r="J270"/>
  <c r="BK251"/>
  <c r="BK236"/>
  <c r="J189"/>
  <c r="BK181"/>
  <c r="BK178"/>
  <c r="BK150"/>
  <c r="J138"/>
  <c r="J157" i="2"/>
  <c r="J151"/>
  <c r="BK140"/>
  <c r="BK141"/>
  <c r="BK133"/>
  <c r="J130"/>
  <c r="J136" i="3"/>
  <c r="J145"/>
  <c r="BK127"/>
  <c r="BK143"/>
  <c r="BK128"/>
  <c r="BK147"/>
  <c r="J155" i="4"/>
  <c r="J138"/>
  <c r="J147"/>
  <c r="BK155"/>
  <c r="BK147"/>
  <c r="J151"/>
  <c r="J136"/>
  <c r="BK144"/>
  <c r="BK170" i="5"/>
  <c r="J129"/>
  <c r="J164"/>
  <c r="BK175"/>
  <c r="BK168"/>
  <c r="BK164"/>
  <c r="J153"/>
  <c r="J140"/>
  <c r="J134"/>
  <c r="BK131"/>
  <c r="J177"/>
  <c r="J169"/>
  <c r="J133"/>
  <c r="BK186"/>
  <c r="J168"/>
  <c r="J160"/>
  <c r="J155"/>
  <c r="BK150"/>
  <c r="BK136"/>
  <c r="BK245" i="6"/>
  <c r="J194"/>
  <c r="J180"/>
  <c r="J172"/>
  <c r="J160"/>
  <c r="J134"/>
  <c r="BK229"/>
  <c r="J208"/>
  <c r="BK197"/>
  <c r="J181"/>
  <c r="BK170"/>
  <c r="J164"/>
  <c r="BK150"/>
  <c r="BK141"/>
  <c r="J229"/>
  <c r="J215"/>
  <c r="J203"/>
  <c r="BK152"/>
  <c r="BK228"/>
  <c r="J153"/>
  <c r="J137"/>
  <c r="J211"/>
  <c r="BK231"/>
  <c r="BK211"/>
  <c r="J195"/>
  <c r="BK183"/>
  <c r="J174"/>
  <c r="BK163"/>
  <c r="J146"/>
  <c r="J248"/>
  <c r="BK242"/>
  <c r="BK233"/>
  <c r="J221"/>
  <c r="BK200"/>
  <c r="BK176"/>
  <c r="BK142"/>
  <c r="J201" i="7"/>
  <c r="BK172"/>
  <c r="J243"/>
  <c r="BK220"/>
  <c r="BK176"/>
  <c r="BK164"/>
  <c r="BK152"/>
  <c r="BK138"/>
  <c r="J247"/>
  <c r="J236"/>
  <c r="BK225"/>
  <c r="BK194"/>
  <c r="BK185"/>
  <c r="BK157"/>
  <c r="BK217"/>
  <c r="BK175"/>
  <c r="J158"/>
  <c r="J241"/>
  <c r="BK163"/>
  <c r="J138"/>
  <c r="BK214"/>
  <c r="J205"/>
  <c r="BK196"/>
  <c r="J186"/>
  <c r="J166"/>
  <c r="J151"/>
  <c r="BK226"/>
  <c r="J212"/>
  <c r="BK195"/>
  <c r="BK180"/>
  <c r="BK149" i="8"/>
  <c r="J127"/>
  <c r="J125"/>
  <c r="J153"/>
  <c r="BK131"/>
  <c r="J154"/>
  <c r="BK148"/>
  <c r="J138"/>
  <c r="J240" i="9"/>
  <c r="J219"/>
  <c r="J204"/>
  <c r="BK176"/>
  <c r="BK161"/>
  <c r="J141"/>
  <c r="BK124"/>
  <c r="BK235"/>
  <c r="BK226"/>
  <c r="J218"/>
  <c r="BK215"/>
  <c r="BK207"/>
  <c r="J197"/>
  <c r="J185"/>
  <c r="BK167"/>
  <c r="J152"/>
  <c r="J129"/>
  <c r="J222"/>
  <c r="BK208"/>
  <c r="J132"/>
  <c r="J124"/>
  <c r="J242"/>
  <c r="BK227"/>
  <c r="J168"/>
  <c r="J138"/>
  <c r="J123"/>
  <c r="J186"/>
  <c r="J155"/>
  <c r="J209"/>
  <c r="J169"/>
  <c r="BK154"/>
  <c r="BK146"/>
  <c r="J227"/>
  <c r="J199"/>
  <c r="J180"/>
  <c r="J167"/>
  <c r="J134"/>
  <c r="BK188"/>
  <c r="BK166"/>
  <c r="BK147"/>
  <c r="BK300" i="10"/>
  <c r="BK292"/>
  <c r="J269"/>
  <c r="J251"/>
  <c r="J233"/>
  <c r="J219"/>
  <c r="J208"/>
  <c r="BK188"/>
  <c r="BK159"/>
  <c r="J142"/>
  <c r="J289"/>
  <c r="J215"/>
  <c r="BK198"/>
  <c r="J167"/>
  <c r="BK143"/>
  <c r="J305"/>
  <c r="J300"/>
  <c r="J283"/>
  <c r="BK287"/>
  <c r="BK271"/>
  <c r="BK258"/>
  <c r="J203"/>
  <c r="BK171"/>
  <c r="J148"/>
  <c r="J309"/>
  <c r="BK296"/>
  <c r="J290"/>
  <c r="BK270"/>
  <c r="J253"/>
  <c r="BK235"/>
  <c r="BK216"/>
  <c r="J193"/>
  <c r="J172"/>
  <c r="BK156"/>
  <c r="BK250"/>
  <c r="BK195"/>
  <c r="J155"/>
  <c r="J284"/>
  <c r="BK268"/>
  <c r="J255"/>
  <c r="J237"/>
  <c r="J218"/>
  <c r="BK193"/>
  <c r="J170"/>
  <c r="J140"/>
  <c r="BK269"/>
  <c r="BK246"/>
  <c r="BK227"/>
  <c r="J185"/>
  <c r="J177"/>
  <c r="J157"/>
  <c r="J158" i="2"/>
  <c r="J146"/>
  <c r="J149"/>
  <c r="J145"/>
  <c r="BK149"/>
  <c r="BK134"/>
  <c r="J129"/>
  <c r="J130" i="3"/>
  <c r="J129"/>
  <c r="J135"/>
  <c r="BK145"/>
  <c r="BK153"/>
  <c r="BK135"/>
  <c r="BK151" i="4"/>
  <c r="BK141"/>
  <c r="BK153"/>
  <c r="BK127"/>
  <c r="J143"/>
  <c r="J128"/>
  <c r="BK132"/>
  <c r="J125"/>
  <c r="J175" i="5"/>
  <c r="J128"/>
  <c r="J166"/>
  <c r="J150"/>
  <c r="BK176"/>
  <c r="J171"/>
  <c r="BK143"/>
  <c r="BK239" i="6"/>
  <c r="J191"/>
  <c r="J171"/>
  <c r="BK148"/>
  <c r="J231"/>
  <c r="BK201"/>
  <c r="J178"/>
  <c r="BK155"/>
  <c r="BK227"/>
  <c r="J209"/>
  <c r="BK134"/>
  <c r="BK144"/>
  <c r="BK205"/>
  <c r="BK208"/>
  <c r="BK181"/>
  <c r="J168"/>
  <c r="BK248"/>
  <c r="BK240"/>
  <c r="BK203"/>
  <c r="J152"/>
  <c r="J198" i="7"/>
  <c r="BK148"/>
  <c r="BK206"/>
  <c r="J167"/>
  <c r="J147"/>
  <c r="J250"/>
  <c r="BK202"/>
  <c r="BK173"/>
  <c r="BK143"/>
  <c r="BK191"/>
  <c r="J242"/>
  <c r="J222"/>
  <c r="BK190"/>
  <c r="BK170"/>
  <c r="BK144"/>
  <c r="J162"/>
  <c r="J227"/>
  <c r="J194"/>
  <c r="J214"/>
  <c r="BK182"/>
  <c r="BK129" i="8"/>
  <c r="BK132"/>
  <c r="J130"/>
  <c r="BK140"/>
  <c r="BK137"/>
  <c r="J144"/>
  <c r="J134"/>
  <c r="J231" i="9"/>
  <c r="J214"/>
  <c r="J190"/>
  <c r="BK174"/>
  <c r="BK131"/>
  <c r="BK241"/>
  <c r="J220"/>
  <c r="BK210"/>
  <c r="BK190"/>
  <c r="BK175"/>
  <c r="J130"/>
  <c r="BK218"/>
  <c r="BK137"/>
  <c r="J246"/>
  <c r="J230"/>
  <c r="BK135"/>
  <c r="BK193"/>
  <c r="J176"/>
  <c r="BK299" i="10"/>
  <c r="J234"/>
  <c r="J196"/>
  <c r="J161"/>
  <c r="J312"/>
  <c r="J301"/>
  <c r="BK272"/>
  <c r="J263"/>
  <c r="J151"/>
  <c r="J152"/>
  <c r="J272"/>
  <c r="BK232"/>
  <c r="J184"/>
  <c r="BK170"/>
  <c r="T127" i="2" l="1"/>
  <c r="R138"/>
  <c r="BK150"/>
  <c r="J150" s="1"/>
  <c r="J103" s="1"/>
  <c r="P155"/>
  <c r="P126" i="3"/>
  <c r="P142"/>
  <c r="T135" i="4"/>
  <c r="R139" i="5"/>
  <c r="T142"/>
  <c r="T140" i="6"/>
  <c r="T196"/>
  <c r="T238"/>
  <c r="P246"/>
  <c r="BK155" i="7"/>
  <c r="J155"/>
  <c r="J104" s="1"/>
  <c r="R183"/>
  <c r="P233"/>
  <c r="BK239"/>
  <c r="J239" s="1"/>
  <c r="J110" s="1"/>
  <c r="T239"/>
  <c r="T238"/>
  <c r="BK123" i="8"/>
  <c r="J123" s="1"/>
  <c r="J98" s="1"/>
  <c r="T135"/>
  <c r="P151"/>
  <c r="T122" i="9"/>
  <c r="BK243"/>
  <c r="J243"/>
  <c r="J100" s="1"/>
  <c r="P138" i="2"/>
  <c r="T144"/>
  <c r="T143"/>
  <c r="BK137" i="3"/>
  <c r="J137"/>
  <c r="J99" s="1"/>
  <c r="BK123" i="4"/>
  <c r="J123" s="1"/>
  <c r="J98" s="1"/>
  <c r="R154"/>
  <c r="P151" i="5"/>
  <c r="R183"/>
  <c r="R133" i="6"/>
  <c r="T156"/>
  <c r="T192"/>
  <c r="T232"/>
  <c r="P243"/>
  <c r="T134" i="7"/>
  <c r="T133"/>
  <c r="P142"/>
  <c r="P149"/>
  <c r="P183"/>
  <c r="BK233"/>
  <c r="J233" s="1"/>
  <c r="J108" s="1"/>
  <c r="R244"/>
  <c r="P135" i="8"/>
  <c r="BK151"/>
  <c r="J151" s="1"/>
  <c r="J101" s="1"/>
  <c r="R122" i="9"/>
  <c r="R243"/>
  <c r="R127" i="2"/>
  <c r="R126" s="1"/>
  <c r="P144"/>
  <c r="P143" s="1"/>
  <c r="BK155"/>
  <c r="J155" s="1"/>
  <c r="J105" s="1"/>
  <c r="P137" i="3"/>
  <c r="R135" i="4"/>
  <c r="BK127" i="5"/>
  <c r="J127"/>
  <c r="J98" s="1"/>
  <c r="T151"/>
  <c r="BK140" i="6"/>
  <c r="J140"/>
  <c r="J101" s="1"/>
  <c r="BK196"/>
  <c r="J196" s="1"/>
  <c r="J104" s="1"/>
  <c r="P238"/>
  <c r="T246"/>
  <c r="P155" i="7"/>
  <c r="P210"/>
  <c r="P239"/>
  <c r="P238"/>
  <c r="BK135" i="8"/>
  <c r="J135"/>
  <c r="J99" s="1"/>
  <c r="R151"/>
  <c r="T182" i="9"/>
  <c r="P135" i="10"/>
  <c r="P147"/>
  <c r="BK173"/>
  <c r="J173"/>
  <c r="J101"/>
  <c r="BK182"/>
  <c r="J182"/>
  <c r="J102"/>
  <c r="T182"/>
  <c r="R191"/>
  <c r="P205"/>
  <c r="BK226"/>
  <c r="J226"/>
  <c r="J107" s="1"/>
  <c r="P226"/>
  <c r="T254"/>
  <c r="P279"/>
  <c r="BK288"/>
  <c r="J288"/>
  <c r="J110"/>
  <c r="BK298"/>
  <c r="J298" s="1"/>
  <c r="J111" s="1"/>
  <c r="R298"/>
  <c r="T308"/>
  <c r="P127" i="2"/>
  <c r="P126" s="1"/>
  <c r="P150"/>
  <c r="T155"/>
  <c r="R126" i="3"/>
  <c r="R142"/>
  <c r="T123" i="4"/>
  <c r="P154"/>
  <c r="BK151" i="5"/>
  <c r="J151"/>
  <c r="J102" s="1"/>
  <c r="T133" i="6"/>
  <c r="R156"/>
  <c r="R192"/>
  <c r="R232"/>
  <c r="BK243"/>
  <c r="J243"/>
  <c r="J107"/>
  <c r="BK149" i="7"/>
  <c r="J149" s="1"/>
  <c r="J103" s="1"/>
  <c r="T183"/>
  <c r="T233"/>
  <c r="T244"/>
  <c r="R123" i="8"/>
  <c r="P145"/>
  <c r="R182" i="9"/>
  <c r="T135" i="10"/>
  <c r="R173"/>
  <c r="R168"/>
  <c r="BK191"/>
  <c r="J191" s="1"/>
  <c r="J104" s="1"/>
  <c r="T205"/>
  <c r="P254"/>
  <c r="R279"/>
  <c r="P298"/>
  <c r="BK311"/>
  <c r="J311" s="1"/>
  <c r="J113" s="1"/>
  <c r="T138" i="2"/>
  <c r="T150"/>
  <c r="T137" i="3"/>
  <c r="R123" i="4"/>
  <c r="BK154"/>
  <c r="J154"/>
  <c r="J101" s="1"/>
  <c r="T127" i="5"/>
  <c r="BK139"/>
  <c r="J139"/>
  <c r="J100" s="1"/>
  <c r="P142"/>
  <c r="BK133" i="6"/>
  <c r="J133"/>
  <c r="J100" s="1"/>
  <c r="P156"/>
  <c r="BK192"/>
  <c r="J192"/>
  <c r="J103" s="1"/>
  <c r="BK232"/>
  <c r="J232"/>
  <c r="J105"/>
  <c r="BK246"/>
  <c r="J246" s="1"/>
  <c r="J108" s="1"/>
  <c r="BK134" i="7"/>
  <c r="J134" s="1"/>
  <c r="J98" s="1"/>
  <c r="R142"/>
  <c r="T149"/>
  <c r="P177"/>
  <c r="BK210"/>
  <c r="J210" s="1"/>
  <c r="J107" s="1"/>
  <c r="T123" i="8"/>
  <c r="T145"/>
  <c r="P182" i="9"/>
  <c r="R147" i="10"/>
  <c r="T173"/>
  <c r="T168" s="1"/>
  <c r="R205"/>
  <c r="T221"/>
  <c r="BK254"/>
  <c r="J254" s="1"/>
  <c r="J108" s="1"/>
  <c r="T288"/>
  <c r="T298"/>
  <c r="R311"/>
  <c r="BK144" i="2"/>
  <c r="J144"/>
  <c r="J102" s="1"/>
  <c r="R150"/>
  <c r="R155"/>
  <c r="R137" i="3"/>
  <c r="BK135" i="4"/>
  <c r="J135" s="1"/>
  <c r="J100" s="1"/>
  <c r="T154"/>
  <c r="P127" i="5"/>
  <c r="R142"/>
  <c r="P183"/>
  <c r="R140" i="6"/>
  <c r="P196"/>
  <c r="BK238"/>
  <c r="J238" s="1"/>
  <c r="J106" s="1"/>
  <c r="T243"/>
  <c r="P134" i="7"/>
  <c r="P133" s="1"/>
  <c r="R155"/>
  <c r="BK177"/>
  <c r="J177" s="1"/>
  <c r="J105" s="1"/>
  <c r="T177"/>
  <c r="R210"/>
  <c r="BK244"/>
  <c r="J244" s="1"/>
  <c r="J111" s="1"/>
  <c r="P123" i="8"/>
  <c r="P122" s="1"/>
  <c r="P121" s="1"/>
  <c r="AU101" i="1" s="1"/>
  <c r="R145" i="8"/>
  <c r="R135" i="10"/>
  <c r="P173"/>
  <c r="P168"/>
  <c r="P191"/>
  <c r="R221"/>
  <c r="T226"/>
  <c r="P288"/>
  <c r="P311"/>
  <c r="BK127" i="2"/>
  <c r="J127"/>
  <c r="J98"/>
  <c r="BK138"/>
  <c r="J138" s="1"/>
  <c r="J100" s="1"/>
  <c r="R144"/>
  <c r="R143" s="1"/>
  <c r="BK126" i="3"/>
  <c r="J126" s="1"/>
  <c r="J98" s="1"/>
  <c r="BK142"/>
  <c r="J142" s="1"/>
  <c r="J101" s="1"/>
  <c r="P123" i="4"/>
  <c r="P122" s="1"/>
  <c r="P121" s="1"/>
  <c r="AU97" i="1" s="1"/>
  <c r="R151" i="5"/>
  <c r="T183"/>
  <c r="P133" i="6"/>
  <c r="BK156"/>
  <c r="BK132" s="1"/>
  <c r="J132" s="1"/>
  <c r="J99" s="1"/>
  <c r="P192"/>
  <c r="P232"/>
  <c r="R243"/>
  <c r="T142" i="7"/>
  <c r="R149"/>
  <c r="BK183"/>
  <c r="J183" s="1"/>
  <c r="J106" s="1"/>
  <c r="R233"/>
  <c r="R239"/>
  <c r="R238" s="1"/>
  <c r="BK145" i="8"/>
  <c r="J145"/>
  <c r="J100" s="1"/>
  <c r="P122" i="9"/>
  <c r="T243"/>
  <c r="BK147" i="10"/>
  <c r="J147" s="1"/>
  <c r="J99" s="1"/>
  <c r="P182"/>
  <c r="BK205"/>
  <c r="J205" s="1"/>
  <c r="J105" s="1"/>
  <c r="P221"/>
  <c r="R254"/>
  <c r="R288"/>
  <c r="R308"/>
  <c r="T126" i="3"/>
  <c r="T142"/>
  <c r="P135" i="4"/>
  <c r="R127" i="5"/>
  <c r="R126" s="1"/>
  <c r="R125" s="1"/>
  <c r="P139"/>
  <c r="T139"/>
  <c r="BK142"/>
  <c r="J142" s="1"/>
  <c r="J101" s="1"/>
  <c r="BK183"/>
  <c r="J183" s="1"/>
  <c r="J105" s="1"/>
  <c r="P140" i="6"/>
  <c r="R196"/>
  <c r="R238"/>
  <c r="R246"/>
  <c r="R134" i="7"/>
  <c r="R133" s="1"/>
  <c r="BK142"/>
  <c r="J142" s="1"/>
  <c r="J102" s="1"/>
  <c r="T155"/>
  <c r="R177"/>
  <c r="T210"/>
  <c r="P244"/>
  <c r="R135" i="8"/>
  <c r="T151"/>
  <c r="BK122" i="9"/>
  <c r="BK182"/>
  <c r="J182" s="1"/>
  <c r="J99" s="1"/>
  <c r="P243"/>
  <c r="BK135" i="10"/>
  <c r="J135" s="1"/>
  <c r="J98" s="1"/>
  <c r="T147"/>
  <c r="R182"/>
  <c r="T191"/>
  <c r="T190" s="1"/>
  <c r="BK221"/>
  <c r="J221"/>
  <c r="J106" s="1"/>
  <c r="R226"/>
  <c r="BK279"/>
  <c r="J279"/>
  <c r="J109" s="1"/>
  <c r="T279"/>
  <c r="BK308"/>
  <c r="J308"/>
  <c r="J112" s="1"/>
  <c r="P308"/>
  <c r="T311"/>
  <c r="BK181" i="5"/>
  <c r="J181" s="1"/>
  <c r="J104" s="1"/>
  <c r="BK133" i="4"/>
  <c r="J133"/>
  <c r="J99" s="1"/>
  <c r="BK148" i="3"/>
  <c r="J148"/>
  <c r="J102"/>
  <c r="BK136" i="2"/>
  <c r="J136" s="1"/>
  <c r="J99" s="1"/>
  <c r="BK150" i="3"/>
  <c r="J150" s="1"/>
  <c r="J103" s="1"/>
  <c r="BK140"/>
  <c r="J140"/>
  <c r="J100" s="1"/>
  <c r="BK152"/>
  <c r="J152"/>
  <c r="J104"/>
  <c r="BK139" i="7"/>
  <c r="J139" s="1"/>
  <c r="J100" s="1"/>
  <c r="BK168" i="10"/>
  <c r="J168" s="1"/>
  <c r="J100" s="1"/>
  <c r="BK137" i="5"/>
  <c r="J137"/>
  <c r="J99" s="1"/>
  <c r="BK153" i="2"/>
  <c r="J153"/>
  <c r="J104"/>
  <c r="BK137" i="7"/>
  <c r="J137" s="1"/>
  <c r="J99" s="1"/>
  <c r="BK251"/>
  <c r="J251" s="1"/>
  <c r="J112" s="1"/>
  <c r="BK130" i="6"/>
  <c r="J130"/>
  <c r="J98" s="1"/>
  <c r="E85" i="10"/>
  <c r="BF150"/>
  <c r="BF153"/>
  <c r="BF156"/>
  <c r="BF167"/>
  <c r="BF201"/>
  <c r="BF208"/>
  <c r="BF213"/>
  <c r="BF220"/>
  <c r="BF230"/>
  <c r="BF232"/>
  <c r="BF235"/>
  <c r="BF236"/>
  <c r="BF246"/>
  <c r="BF249"/>
  <c r="BF250"/>
  <c r="BF260"/>
  <c r="BF272"/>
  <c r="BF277"/>
  <c r="BF285"/>
  <c r="BF296"/>
  <c r="BF307"/>
  <c r="J122" i="9"/>
  <c r="J98" s="1"/>
  <c r="J89" i="10"/>
  <c r="J92"/>
  <c r="BF136"/>
  <c r="BF140"/>
  <c r="BF143"/>
  <c r="BF145"/>
  <c r="BF146"/>
  <c r="BF149"/>
  <c r="BF170"/>
  <c r="BF194"/>
  <c r="BF195"/>
  <c r="BF199"/>
  <c r="BF200"/>
  <c r="BF203"/>
  <c r="BF204"/>
  <c r="BF209"/>
  <c r="BF212"/>
  <c r="BF228"/>
  <c r="BF241"/>
  <c r="BF251"/>
  <c r="BF252"/>
  <c r="BF259"/>
  <c r="BF271"/>
  <c r="BF274"/>
  <c r="BF278"/>
  <c r="BF289"/>
  <c r="BF293"/>
  <c r="BF299"/>
  <c r="BF300"/>
  <c r="BF304"/>
  <c r="BF137"/>
  <c r="BF141"/>
  <c r="BF144"/>
  <c r="BF148"/>
  <c r="BF159"/>
  <c r="BF162"/>
  <c r="BF163"/>
  <c r="BF166"/>
  <c r="BF171"/>
  <c r="BF172"/>
  <c r="BF183"/>
  <c r="BF196"/>
  <c r="BF214"/>
  <c r="BF280"/>
  <c r="BF284"/>
  <c r="BF292"/>
  <c r="BF294"/>
  <c r="F92"/>
  <c r="BF151"/>
  <c r="BF169"/>
  <c r="BF176"/>
  <c r="BF177"/>
  <c r="BF180"/>
  <c r="BF181"/>
  <c r="BF185"/>
  <c r="BF189"/>
  <c r="BF207"/>
  <c r="BF215"/>
  <c r="BF217"/>
  <c r="BF219"/>
  <c r="BF222"/>
  <c r="BF224"/>
  <c r="BF229"/>
  <c r="BF231"/>
  <c r="BF233"/>
  <c r="BF237"/>
  <c r="BF238"/>
  <c r="BF242"/>
  <c r="BF244"/>
  <c r="BF248"/>
  <c r="BF255"/>
  <c r="BF258"/>
  <c r="BF263"/>
  <c r="BF266"/>
  <c r="BF273"/>
  <c r="BF287"/>
  <c r="BF303"/>
  <c r="BF309"/>
  <c r="BF310"/>
  <c r="BF160"/>
  <c r="BF161"/>
  <c r="BF174"/>
  <c r="BF178"/>
  <c r="BF197"/>
  <c r="BF198"/>
  <c r="BF210"/>
  <c r="BF234"/>
  <c r="BF275"/>
  <c r="BF282"/>
  <c r="BF291"/>
  <c r="BF276"/>
  <c r="BF281"/>
  <c r="BF283"/>
  <c r="BF302"/>
  <c r="BF305"/>
  <c r="BF306"/>
  <c r="BF312"/>
  <c r="BF314"/>
  <c r="BF142"/>
  <c r="BF152"/>
  <c r="BF154"/>
  <c r="BF158"/>
  <c r="BF165"/>
  <c r="BF186"/>
  <c r="BF187"/>
  <c r="BF188"/>
  <c r="BF192"/>
  <c r="BF211"/>
  <c r="BF223"/>
  <c r="BF227"/>
  <c r="BF240"/>
  <c r="BF245"/>
  <c r="BF264"/>
  <c r="BF265"/>
  <c r="BF267"/>
  <c r="BF269"/>
  <c r="BF286"/>
  <c r="BF290"/>
  <c r="BF295"/>
  <c r="BF138"/>
  <c r="BF139"/>
  <c r="BF155"/>
  <c r="BF157"/>
  <c r="BF164"/>
  <c r="BF175"/>
  <c r="BF179"/>
  <c r="BF184"/>
  <c r="BF193"/>
  <c r="BF202"/>
  <c r="BF206"/>
  <c r="BF216"/>
  <c r="BF218"/>
  <c r="BF225"/>
  <c r="BF239"/>
  <c r="BF243"/>
  <c r="BF247"/>
  <c r="BF253"/>
  <c r="BF256"/>
  <c r="BF257"/>
  <c r="BF261"/>
  <c r="BF262"/>
  <c r="BF268"/>
  <c r="BF270"/>
  <c r="BF297"/>
  <c r="BF301"/>
  <c r="BF313"/>
  <c r="E85" i="9"/>
  <c r="F92"/>
  <c r="J114"/>
  <c r="BF129"/>
  <c r="BF130"/>
  <c r="BF132"/>
  <c r="BF135"/>
  <c r="BF136"/>
  <c r="BF137"/>
  <c r="BF138"/>
  <c r="BF140"/>
  <c r="BF142"/>
  <c r="BF167"/>
  <c r="BF168"/>
  <c r="BF177"/>
  <c r="BF181"/>
  <c r="BF191"/>
  <c r="BF193"/>
  <c r="F116"/>
  <c r="BF125"/>
  <c r="BF145"/>
  <c r="BF146"/>
  <c r="BF147"/>
  <c r="BF149"/>
  <c r="BF151"/>
  <c r="BF152"/>
  <c r="BF154"/>
  <c r="BF192"/>
  <c r="BF204"/>
  <c r="BF209"/>
  <c r="BF213"/>
  <c r="BF216"/>
  <c r="BF218"/>
  <c r="BF221"/>
  <c r="BF246"/>
  <c r="BK122" i="8"/>
  <c r="BK121"/>
  <c r="J121" s="1"/>
  <c r="J96" s="1"/>
  <c r="BF123" i="9"/>
  <c r="BF124"/>
  <c r="BF134"/>
  <c r="BF158"/>
  <c r="BF166"/>
  <c r="BF170"/>
  <c r="BF196"/>
  <c r="BF206"/>
  <c r="BF229"/>
  <c r="BF230"/>
  <c r="BF236"/>
  <c r="BF157"/>
  <c r="BF172"/>
  <c r="BF173"/>
  <c r="BF176"/>
  <c r="BF180"/>
  <c r="BF190"/>
  <c r="BF195"/>
  <c r="BF202"/>
  <c r="BF208"/>
  <c r="BF228"/>
  <c r="BF231"/>
  <c r="BF237"/>
  <c r="BF242"/>
  <c r="J92"/>
  <c r="BF127"/>
  <c r="BF131"/>
  <c r="BF133"/>
  <c r="BF139"/>
  <c r="BF141"/>
  <c r="BF160"/>
  <c r="BF162"/>
  <c r="BF169"/>
  <c r="BF171"/>
  <c r="BF189"/>
  <c r="BF197"/>
  <c r="BF222"/>
  <c r="BF223"/>
  <c r="BF235"/>
  <c r="BF239"/>
  <c r="BF240"/>
  <c r="J91"/>
  <c r="BF153"/>
  <c r="BF155"/>
  <c r="BF159"/>
  <c r="BF203"/>
  <c r="BF212"/>
  <c r="BF217"/>
  <c r="BF224"/>
  <c r="BF227"/>
  <c r="BF238"/>
  <c r="BF126"/>
  <c r="BF128"/>
  <c r="BF148"/>
  <c r="BF150"/>
  <c r="BF165"/>
  <c r="BF174"/>
  <c r="BF178"/>
  <c r="BF179"/>
  <c r="BF183"/>
  <c r="BF184"/>
  <c r="BF198"/>
  <c r="BF200"/>
  <c r="BF205"/>
  <c r="BF210"/>
  <c r="BF219"/>
  <c r="BF232"/>
  <c r="BF234"/>
  <c r="BF244"/>
  <c r="BF245"/>
  <c r="BF143"/>
  <c r="BF144"/>
  <c r="BF156"/>
  <c r="BF161"/>
  <c r="BF163"/>
  <c r="BF164"/>
  <c r="BF175"/>
  <c r="BF185"/>
  <c r="BF186"/>
  <c r="BF187"/>
  <c r="BF188"/>
  <c r="BF194"/>
  <c r="BF199"/>
  <c r="BF201"/>
  <c r="BF207"/>
  <c r="BF211"/>
  <c r="BF214"/>
  <c r="BF215"/>
  <c r="BF220"/>
  <c r="BF225"/>
  <c r="BF226"/>
  <c r="BF233"/>
  <c r="BF241"/>
  <c r="BK133" i="7"/>
  <c r="J91" i="8"/>
  <c r="J115"/>
  <c r="BF124"/>
  <c r="BF130"/>
  <c r="BF134"/>
  <c r="BF141"/>
  <c r="BF150"/>
  <c r="BF152"/>
  <c r="BF153"/>
  <c r="BF144"/>
  <c r="BF126"/>
  <c r="E85"/>
  <c r="F92"/>
  <c r="J118"/>
  <c r="BF129"/>
  <c r="BF136"/>
  <c r="BF138"/>
  <c r="BF139"/>
  <c r="BF140"/>
  <c r="BF143"/>
  <c r="BF146"/>
  <c r="BF128"/>
  <c r="BF133"/>
  <c r="BF149"/>
  <c r="F91"/>
  <c r="BF125"/>
  <c r="BF127"/>
  <c r="BF131"/>
  <c r="BF132"/>
  <c r="BF137"/>
  <c r="BF142"/>
  <c r="BF147"/>
  <c r="BF148"/>
  <c r="BF154"/>
  <c r="BF153" i="7"/>
  <c r="BF178"/>
  <c r="BF189"/>
  <c r="BF196"/>
  <c r="BF197"/>
  <c r="BF203"/>
  <c r="BF224"/>
  <c r="BF225"/>
  <c r="BF241"/>
  <c r="J156" i="6"/>
  <c r="J102" s="1"/>
  <c r="F91" i="7"/>
  <c r="J128"/>
  <c r="BF135"/>
  <c r="BF138"/>
  <c r="BF158"/>
  <c r="BF172"/>
  <c r="BF179"/>
  <c r="BF180"/>
  <c r="BF188"/>
  <c r="BF194"/>
  <c r="BF198"/>
  <c r="BF200"/>
  <c r="BF208"/>
  <c r="BF212"/>
  <c r="BF232"/>
  <c r="BF234"/>
  <c r="BF247"/>
  <c r="E85"/>
  <c r="J92"/>
  <c r="BF136"/>
  <c r="BF148"/>
  <c r="BF152"/>
  <c r="BF154"/>
  <c r="BF159"/>
  <c r="BF161"/>
  <c r="BF163"/>
  <c r="BF243"/>
  <c r="J126"/>
  <c r="BF164"/>
  <c r="BF168"/>
  <c r="BF169"/>
  <c r="BF186"/>
  <c r="BF190"/>
  <c r="BF199"/>
  <c r="BF204"/>
  <c r="BF207"/>
  <c r="BF215"/>
  <c r="BF216"/>
  <c r="BF220"/>
  <c r="BF229"/>
  <c r="BF237"/>
  <c r="BF240"/>
  <c r="BF246"/>
  <c r="BF252"/>
  <c r="BF144"/>
  <c r="BF165"/>
  <c r="BF170"/>
  <c r="BF171"/>
  <c r="BF201"/>
  <c r="BF213"/>
  <c r="BF222"/>
  <c r="BF231"/>
  <c r="BF236"/>
  <c r="F129"/>
  <c r="BF145"/>
  <c r="BF147"/>
  <c r="BF151"/>
  <c r="BF160"/>
  <c r="BF175"/>
  <c r="BF182"/>
  <c r="BF191"/>
  <c r="BF192"/>
  <c r="BF195"/>
  <c r="BF205"/>
  <c r="BF206"/>
  <c r="BF209"/>
  <c r="BF228"/>
  <c r="BF230"/>
  <c r="BF235"/>
  <c r="BF245"/>
  <c r="BF249"/>
  <c r="BF250"/>
  <c r="BF140"/>
  <c r="BF143"/>
  <c r="BF150"/>
  <c r="BF166"/>
  <c r="BF167"/>
  <c r="BF173"/>
  <c r="BF174"/>
  <c r="BF181"/>
  <c r="BF184"/>
  <c r="BF193"/>
  <c r="BF214"/>
  <c r="BF218"/>
  <c r="BF219"/>
  <c r="BF221"/>
  <c r="BF223"/>
  <c r="BF226"/>
  <c r="BF227"/>
  <c r="BF242"/>
  <c r="BF248"/>
  <c r="BF146"/>
  <c r="BF156"/>
  <c r="BF157"/>
  <c r="BF162"/>
  <c r="BF176"/>
  <c r="BF185"/>
  <c r="BF187"/>
  <c r="BF202"/>
  <c r="BF211"/>
  <c r="BF217"/>
  <c r="BK126" i="5"/>
  <c r="BK125"/>
  <c r="J125" s="1"/>
  <c r="J96" s="1"/>
  <c r="F125" i="6"/>
  <c r="BF137"/>
  <c r="BF138"/>
  <c r="BF143"/>
  <c r="BF157"/>
  <c r="BF159"/>
  <c r="BF167"/>
  <c r="BF172"/>
  <c r="BF182"/>
  <c r="BF185"/>
  <c r="BF191"/>
  <c r="BF195"/>
  <c r="BF197"/>
  <c r="BF201"/>
  <c r="BF219"/>
  <c r="BF221"/>
  <c r="BF227"/>
  <c r="BF230"/>
  <c r="BF231"/>
  <c r="BF233"/>
  <c r="BF234"/>
  <c r="BF235"/>
  <c r="BF236"/>
  <c r="BF237"/>
  <c r="BF242"/>
  <c r="BF244"/>
  <c r="BF247"/>
  <c r="BF248"/>
  <c r="BF249"/>
  <c r="J89"/>
  <c r="J125"/>
  <c r="BF141"/>
  <c r="BF144"/>
  <c r="BF158"/>
  <c r="BF162"/>
  <c r="BF169"/>
  <c r="BF180"/>
  <c r="BF186"/>
  <c r="BF200"/>
  <c r="BF205"/>
  <c r="BF206"/>
  <c r="BF207"/>
  <c r="BF208"/>
  <c r="BF210"/>
  <c r="BF214"/>
  <c r="BF216"/>
  <c r="BF217"/>
  <c r="BF220"/>
  <c r="BF228"/>
  <c r="BF245"/>
  <c r="BF213"/>
  <c r="E85"/>
  <c r="F124"/>
  <c r="BF135"/>
  <c r="BF139"/>
  <c r="BF146"/>
  <c r="BF149"/>
  <c r="BF152"/>
  <c r="BF229"/>
  <c r="BF239"/>
  <c r="BF241"/>
  <c r="BF136"/>
  <c r="BF161"/>
  <c r="BF163"/>
  <c r="BF170"/>
  <c r="BF173"/>
  <c r="BF174"/>
  <c r="BF181"/>
  <c r="BF188"/>
  <c r="BF194"/>
  <c r="BF198"/>
  <c r="BF202"/>
  <c r="BF204"/>
  <c r="BF223"/>
  <c r="BF226"/>
  <c r="J124"/>
  <c r="BF134"/>
  <c r="BF142"/>
  <c r="BF145"/>
  <c r="BF147"/>
  <c r="BF150"/>
  <c r="BF153"/>
  <c r="BF154"/>
  <c r="BF160"/>
  <c r="BF164"/>
  <c r="BF165"/>
  <c r="BF176"/>
  <c r="BF177"/>
  <c r="BF178"/>
  <c r="BF183"/>
  <c r="BF187"/>
  <c r="BF199"/>
  <c r="BF203"/>
  <c r="BF209"/>
  <c r="BF211"/>
  <c r="BF212"/>
  <c r="BF215"/>
  <c r="BF218"/>
  <c r="BF224"/>
  <c r="BF131"/>
  <c r="BF148"/>
  <c r="BF151"/>
  <c r="BF155"/>
  <c r="BF166"/>
  <c r="BF168"/>
  <c r="BF171"/>
  <c r="BF175"/>
  <c r="BF179"/>
  <c r="BF184"/>
  <c r="BF189"/>
  <c r="BF190"/>
  <c r="BF193"/>
  <c r="BF222"/>
  <c r="BF225"/>
  <c r="BF240"/>
  <c r="BF133" i="5"/>
  <c r="BF135"/>
  <c r="BF146"/>
  <c r="BF159"/>
  <c r="BF161"/>
  <c r="BF169"/>
  <c r="BF170"/>
  <c r="BF173"/>
  <c r="BF179"/>
  <c r="BF182"/>
  <c r="BF185"/>
  <c r="E85"/>
  <c r="J92"/>
  <c r="F122"/>
  <c r="BF147"/>
  <c r="BF149"/>
  <c r="BF160"/>
  <c r="BF163"/>
  <c r="BF174"/>
  <c r="BF176"/>
  <c r="J121"/>
  <c r="BF140"/>
  <c r="BF155"/>
  <c r="BF156"/>
  <c r="BF158"/>
  <c r="BF165"/>
  <c r="BK122" i="4"/>
  <c r="J122" s="1"/>
  <c r="J97" s="1"/>
  <c r="F121" i="5"/>
  <c r="BF141"/>
  <c r="BF144"/>
  <c r="BF154"/>
  <c r="BF157"/>
  <c r="BF164"/>
  <c r="BF172"/>
  <c r="BF184"/>
  <c r="BF131"/>
  <c r="BF132"/>
  <c r="BF143"/>
  <c r="BF145"/>
  <c r="BF152"/>
  <c r="BF153"/>
  <c r="BF177"/>
  <c r="BF128"/>
  <c r="BF134"/>
  <c r="BF148"/>
  <c r="BF162"/>
  <c r="BF168"/>
  <c r="BF175"/>
  <c r="BF178"/>
  <c r="J89"/>
  <c r="BF129"/>
  <c r="BF130"/>
  <c r="BF136"/>
  <c r="BF138"/>
  <c r="BF150"/>
  <c r="BF166"/>
  <c r="BF167"/>
  <c r="BF171"/>
  <c r="BF186"/>
  <c r="J92" i="4"/>
  <c r="BF129"/>
  <c r="BF140"/>
  <c r="J115"/>
  <c r="BF124"/>
  <c r="BF132"/>
  <c r="BF150"/>
  <c r="BF156"/>
  <c r="F91"/>
  <c r="F118"/>
  <c r="BF138"/>
  <c r="BK125" i="3"/>
  <c r="J125" s="1"/>
  <c r="J97" s="1"/>
  <c r="BF139" i="4"/>
  <c r="BF153"/>
  <c r="J91"/>
  <c r="BF125"/>
  <c r="BF141"/>
  <c r="BF142"/>
  <c r="BF146"/>
  <c r="BF147"/>
  <c r="BF148"/>
  <c r="BF145"/>
  <c r="BF149"/>
  <c r="BF151"/>
  <c r="E85"/>
  <c r="BF127"/>
  <c r="BF130"/>
  <c r="BF131"/>
  <c r="BF134"/>
  <c r="BF126"/>
  <c r="BF128"/>
  <c r="BF136"/>
  <c r="BF137"/>
  <c r="BF143"/>
  <c r="BF144"/>
  <c r="BF152"/>
  <c r="BF155"/>
  <c r="BK143" i="2"/>
  <c r="BK125" s="1"/>
  <c r="J125" s="1"/>
  <c r="J30" s="1"/>
  <c r="F91" i="3"/>
  <c r="F121"/>
  <c r="BF129"/>
  <c r="BF139"/>
  <c r="E114"/>
  <c r="BF141"/>
  <c r="J91"/>
  <c r="BF134"/>
  <c r="BF149"/>
  <c r="BF128"/>
  <c r="BF132"/>
  <c r="BF135"/>
  <c r="BF143"/>
  <c r="BF153"/>
  <c r="BK126" i="2"/>
  <c r="J92" i="3"/>
  <c r="BF127"/>
  <c r="BF130"/>
  <c r="BF136"/>
  <c r="BF144"/>
  <c r="BF147"/>
  <c r="J89"/>
  <c r="BF131"/>
  <c r="BF133"/>
  <c r="BF145"/>
  <c r="BF146"/>
  <c r="BF138"/>
  <c r="BF151"/>
  <c r="J91" i="2"/>
  <c r="E115"/>
  <c r="J122"/>
  <c r="F91"/>
  <c r="F92"/>
  <c r="J119"/>
  <c r="BF129"/>
  <c r="BF132"/>
  <c r="BF137"/>
  <c r="BF140"/>
  <c r="BF148"/>
  <c r="BF149"/>
  <c r="BF134"/>
  <c r="BF135"/>
  <c r="BF139"/>
  <c r="BF147"/>
  <c r="BF130"/>
  <c r="BF133"/>
  <c r="BF141"/>
  <c r="BF142"/>
  <c r="BF145"/>
  <c r="AV95" i="1"/>
  <c r="BF128" i="2"/>
  <c r="BF131"/>
  <c r="BF146"/>
  <c r="BF151"/>
  <c r="BF152"/>
  <c r="BF154"/>
  <c r="BF156"/>
  <c r="BF157"/>
  <c r="BF158"/>
  <c r="F35" i="3"/>
  <c r="BB96" i="1" s="1"/>
  <c r="F33" i="5"/>
  <c r="AZ98" i="1" s="1"/>
  <c r="F33" i="7"/>
  <c r="AZ100" i="1" s="1"/>
  <c r="F33" i="10"/>
  <c r="AZ103" i="1" s="1"/>
  <c r="F33" i="3"/>
  <c r="AZ96" i="1" s="1"/>
  <c r="F37" i="4"/>
  <c r="BD97" i="1" s="1"/>
  <c r="F33" i="6"/>
  <c r="AZ99" i="1" s="1"/>
  <c r="F35" i="7"/>
  <c r="BB100" i="1" s="1"/>
  <c r="J33" i="9"/>
  <c r="AV102" i="1" s="1"/>
  <c r="F33" i="2"/>
  <c r="AZ95" i="1" s="1"/>
  <c r="F37" i="3"/>
  <c r="BD96" i="1" s="1"/>
  <c r="J33" i="4"/>
  <c r="AV97" i="1" s="1"/>
  <c r="F36" i="5"/>
  <c r="BC98" i="1" s="1"/>
  <c r="J33" i="6"/>
  <c r="AV99" i="1" s="1"/>
  <c r="F37" i="7"/>
  <c r="BD100" i="1" s="1"/>
  <c r="F35" i="9"/>
  <c r="BB102" i="1" s="1"/>
  <c r="F36" i="2"/>
  <c r="BC95" i="1" s="1"/>
  <c r="J33" i="3"/>
  <c r="AV96" i="1" s="1"/>
  <c r="F35" i="4"/>
  <c r="BB97" i="1" s="1"/>
  <c r="F37" i="5"/>
  <c r="BD98" i="1" s="1"/>
  <c r="F36" i="6"/>
  <c r="BC99" i="1" s="1"/>
  <c r="F36" i="7"/>
  <c r="BC100" i="1" s="1"/>
  <c r="F33" i="9"/>
  <c r="AZ102" i="1" s="1"/>
  <c r="F36" i="3"/>
  <c r="BC96" i="1" s="1"/>
  <c r="J33" i="5"/>
  <c r="AV98" i="1" s="1"/>
  <c r="J33" i="7"/>
  <c r="AV100" i="1" s="1"/>
  <c r="F37" i="9"/>
  <c r="BD102" i="1" s="1"/>
  <c r="F37" i="10"/>
  <c r="BD103" i="1" s="1"/>
  <c r="F37" i="2"/>
  <c r="BD95" i="1" s="1"/>
  <c r="F33" i="4"/>
  <c r="AZ97" i="1" s="1"/>
  <c r="F35" i="6"/>
  <c r="BB99" i="1" s="1"/>
  <c r="F33" i="8"/>
  <c r="AZ101" i="1" s="1"/>
  <c r="J33" i="8"/>
  <c r="AV101" i="1" s="1"/>
  <c r="F36" i="9"/>
  <c r="BC102" i="1" s="1"/>
  <c r="F36" i="10"/>
  <c r="BC103" i="1" s="1"/>
  <c r="F35" i="10"/>
  <c r="BB103" i="1" s="1"/>
  <c r="F35" i="2"/>
  <c r="BB95" i="1" s="1"/>
  <c r="F36" i="4"/>
  <c r="BC97" i="1"/>
  <c r="F35" i="5"/>
  <c r="BB98" i="1"/>
  <c r="F37" i="6"/>
  <c r="BD99" i="1"/>
  <c r="F37" i="8"/>
  <c r="BD101" i="1"/>
  <c r="F35" i="8"/>
  <c r="BB101" i="1"/>
  <c r="F36" i="8"/>
  <c r="BC101" i="1"/>
  <c r="J33" i="10"/>
  <c r="AV103" i="1" s="1"/>
  <c r="P125" i="2" l="1"/>
  <c r="AU95" i="1" s="1"/>
  <c r="BK121" i="9"/>
  <c r="J143" i="2"/>
  <c r="J101" s="1"/>
  <c r="T125" i="3"/>
  <c r="T124"/>
  <c r="R134" i="10"/>
  <c r="T122" i="8"/>
  <c r="T121" s="1"/>
  <c r="P132" i="6"/>
  <c r="P128" s="1"/>
  <c r="AU99" i="1" s="1"/>
  <c r="P125" i="3"/>
  <c r="P124"/>
  <c r="AU96" i="1" s="1"/>
  <c r="R125" i="3"/>
  <c r="R124" s="1"/>
  <c r="R190" i="10"/>
  <c r="T132" i="6"/>
  <c r="T128" s="1"/>
  <c r="P126" i="5"/>
  <c r="P125"/>
  <c r="AU98" i="1" s="1"/>
  <c r="T134" i="10"/>
  <c r="T133" s="1"/>
  <c r="R125" i="2"/>
  <c r="P121" i="9"/>
  <c r="P120" s="1"/>
  <c r="AU102" i="1" s="1"/>
  <c r="P190" i="10"/>
  <c r="R141" i="7"/>
  <c r="R132" s="1"/>
  <c r="T126" i="5"/>
  <c r="T125"/>
  <c r="R132" i="6"/>
  <c r="R128" s="1"/>
  <c r="R121" i="9"/>
  <c r="R120"/>
  <c r="P141" i="7"/>
  <c r="P132" s="1"/>
  <c r="AU100" i="1" s="1"/>
  <c r="T126" i="2"/>
  <c r="T125" s="1"/>
  <c r="T141" i="7"/>
  <c r="T122" i="4"/>
  <c r="T121"/>
  <c r="T121" i="9"/>
  <c r="T120" s="1"/>
  <c r="R122" i="8"/>
  <c r="R121"/>
  <c r="P134" i="10"/>
  <c r="P133" s="1"/>
  <c r="AU103" i="1" s="1"/>
  <c r="R122" i="4"/>
  <c r="R121" s="1"/>
  <c r="T132" i="7"/>
  <c r="BK141"/>
  <c r="J141"/>
  <c r="J101" s="1"/>
  <c r="BK238"/>
  <c r="J238" s="1"/>
  <c r="J109" s="1"/>
  <c r="BK134" i="10"/>
  <c r="BK190"/>
  <c r="J190" s="1"/>
  <c r="J103" s="1"/>
  <c r="BK129" i="6"/>
  <c r="J129" s="1"/>
  <c r="J97" s="1"/>
  <c r="J122" i="8"/>
  <c r="J97" s="1"/>
  <c r="J133" i="7"/>
  <c r="J97"/>
  <c r="J126" i="5"/>
  <c r="J97" s="1"/>
  <c r="BK121" i="4"/>
  <c r="J121"/>
  <c r="J30" s="1"/>
  <c r="AG97" i="1" s="1"/>
  <c r="BK124" i="3"/>
  <c r="J124" s="1"/>
  <c r="J96" s="1"/>
  <c r="AG95" i="1"/>
  <c r="J126" i="2"/>
  <c r="J97" s="1"/>
  <c r="J96"/>
  <c r="F34"/>
  <c r="BA95" i="1" s="1"/>
  <c r="F34" i="6"/>
  <c r="BA99" i="1" s="1"/>
  <c r="J34" i="10"/>
  <c r="AW103" i="1" s="1"/>
  <c r="AT103" s="1"/>
  <c r="J34" i="5"/>
  <c r="AW98" i="1"/>
  <c r="AT98" s="1"/>
  <c r="J34" i="8"/>
  <c r="AW101" i="1" s="1"/>
  <c r="AT101" s="1"/>
  <c r="J34" i="9"/>
  <c r="AW102" i="1"/>
  <c r="AT102" s="1"/>
  <c r="J34" i="2"/>
  <c r="AW95" i="1"/>
  <c r="AT95" s="1"/>
  <c r="J34" i="7"/>
  <c r="AW100" i="1"/>
  <c r="AT100" s="1"/>
  <c r="F34" i="3"/>
  <c r="BA96" i="1"/>
  <c r="F34" i="5"/>
  <c r="BA98" i="1" s="1"/>
  <c r="F34" i="7"/>
  <c r="BA100" i="1"/>
  <c r="J34" i="4"/>
  <c r="AW97" i="1" s="1"/>
  <c r="AT97" s="1"/>
  <c r="J30" i="8"/>
  <c r="AG101" i="1"/>
  <c r="F34" i="9"/>
  <c r="BA102" i="1"/>
  <c r="F34" i="4"/>
  <c r="BA97" i="1"/>
  <c r="F34" i="8"/>
  <c r="BA101" i="1"/>
  <c r="F34" i="10"/>
  <c r="BA103" i="1"/>
  <c r="J34" i="3"/>
  <c r="AW96" i="1" s="1"/>
  <c r="AT96" s="1"/>
  <c r="J30" i="5"/>
  <c r="AG98" i="1" s="1"/>
  <c r="J34" i="6"/>
  <c r="AW99" i="1"/>
  <c r="AT99"/>
  <c r="BB94"/>
  <c r="AX94"/>
  <c r="AZ94"/>
  <c r="AV94"/>
  <c r="AK29" s="1"/>
  <c r="BC94"/>
  <c r="W32"/>
  <c r="BD94"/>
  <c r="W33" s="1"/>
  <c r="AN95" l="1"/>
  <c r="BK120" i="9"/>
  <c r="J120" s="1"/>
  <c r="J121"/>
  <c r="J97" s="1"/>
  <c r="BK133" i="10"/>
  <c r="J133"/>
  <c r="J30" s="1"/>
  <c r="AG103" i="1" s="1"/>
  <c r="R133" i="10"/>
  <c r="BK128" i="6"/>
  <c r="J128" s="1"/>
  <c r="J30" s="1"/>
  <c r="AG99" i="1" s="1"/>
  <c r="J134" i="10"/>
  <c r="J97" s="1"/>
  <c r="BK132" i="7"/>
  <c r="J132" s="1"/>
  <c r="J30" s="1"/>
  <c r="AG100" i="1" s="1"/>
  <c r="AN101"/>
  <c r="J39" i="8"/>
  <c r="AN98" i="1"/>
  <c r="AN97"/>
  <c r="J96" i="4"/>
  <c r="J39" i="5"/>
  <c r="J39" i="4"/>
  <c r="J39" i="2"/>
  <c r="W31" i="1"/>
  <c r="AU94"/>
  <c r="W29"/>
  <c r="J30" i="3"/>
  <c r="AG96" i="1" s="1"/>
  <c r="AY94"/>
  <c r="BA94"/>
  <c r="W30" s="1"/>
  <c r="J96" i="9" l="1"/>
  <c r="J30"/>
  <c r="J39" i="6"/>
  <c r="J39" i="7"/>
  <c r="J39" i="10"/>
  <c r="J96"/>
  <c r="J96" i="7"/>
  <c r="J96" i="6"/>
  <c r="J39" i="3"/>
  <c r="AN96" i="1"/>
  <c r="AN103"/>
  <c r="AN100"/>
  <c r="AN99"/>
  <c r="AW94"/>
  <c r="AK30"/>
  <c r="AG102" l="1"/>
  <c r="J39" i="9"/>
  <c r="AT94" i="1"/>
  <c r="AN102" l="1"/>
  <c r="AG94"/>
  <c r="AK26" l="1"/>
  <c r="AK35" s="1"/>
  <c r="AN94"/>
</calcChain>
</file>

<file path=xl/sharedStrings.xml><?xml version="1.0" encoding="utf-8"?>
<sst xmlns="http://schemas.openxmlformats.org/spreadsheetml/2006/main" count="11618" uniqueCount="1823">
  <si>
    <t>Export Komplet</t>
  </si>
  <si>
    <t/>
  </si>
  <si>
    <t>2.0</t>
  </si>
  <si>
    <t>False</t>
  </si>
  <si>
    <t>{57f49ea6-37b8-4568-aebf-3d3eb1a3338d}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</si>
  <si>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</si>
  <si>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</si>
  <si>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</si>
  <si>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</si>
  <si>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</si>
  <si>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</si>
  <si>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</si>
  <si>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</si>
  <si>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202306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</si>
  <si>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</si>
  <si>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</si>
  <si>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Prevádzkový objekt tenisových kurtov</t>
  </si>
  <si>
    <t>JKSO:</t>
  </si>
  <si>
    <t>KS:</t>
  </si>
  <si>
    <t>Miesto:</t>
  </si>
  <si>
    <t>Dátum:</t>
  </si>
  <si>
    <t>20. 6. 2023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</si>
  <si>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</si>
  <si>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</si>
  <si>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</si>
  <si>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</si>
  <si>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</si>
  <si>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</si>
  <si>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</si>
  <si>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</si>
  <si>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</si>
  <si>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</si>
  <si>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</si>
  <si>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</si>
  <si>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</si>
  <si>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</si>
  <si>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</si>
  <si>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</si>
  <si>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</si>
  <si>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</si>
  <si>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</si>
  <si>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</si>
  <si>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</si>
  <si>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</si>
  <si>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</si>
  <si>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</si>
  <si>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</si>
  <si>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</si>
  <si>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</si>
  <si>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</si>
  <si>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</si>
  <si>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</si>
  <si>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</si>
  <si>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</si>
  <si>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</si>
  <si>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</si>
  <si>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</si>
  <si>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</si>
  <si>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</si>
  <si>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</si>
  <si>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</si>
  <si>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</si>
  <si>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</si>
  <si>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</si>
  <si>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</si>
  <si>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</si>
  <si>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</si>
  <si>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</si>
  <si>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</si>
  <si>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</si>
  <si>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</si>
  <si>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</si>
  <si>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</si>
  <si>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</si>
  <si>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</si>
  <si>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</si>
  <si>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</si>
  <si>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09</t>
  </si>
  <si>
    <t>Prípojka vody z jestvujúcej vodomernej šachty</t>
  </si>
  <si>
    <t>STA</t>
  </si>
  <si>
    <t>1</t>
  </si>
  <si>
    <t>{dd04b5fe-357f-4cab-8c5f-f40afe56879e}</t>
  </si>
  <si>
    <t>02</t>
  </si>
  <si>
    <t xml:space="preserve">Požiarna nádrž </t>
  </si>
  <si>
    <t>{6d261d63-d05e-488c-9f3e-ac1c18fdb1a5}</t>
  </si>
  <si>
    <t>03</t>
  </si>
  <si>
    <t xml:space="preserve">Splašková kanalizácia a kanalizačná prípojka </t>
  </si>
  <si>
    <t>{deede5ff-8978-4553-84c7-d301ca355d9a}</t>
  </si>
  <si>
    <t>04</t>
  </si>
  <si>
    <t>Objektová splašková kanalizácia</t>
  </si>
  <si>
    <t>{cac3b5e2-0366-4388-9ab8-caaf02c2af0f}</t>
  </si>
  <si>
    <t>05</t>
  </si>
  <si>
    <t>Zdravotechnika</t>
  </si>
  <si>
    <t>{890c47eb-ffc9-4db6-afd0-f6da1cff6274}</t>
  </si>
  <si>
    <t>06</t>
  </si>
  <si>
    <t>Ústredné vykurovanie a chladenie</t>
  </si>
  <si>
    <t>{07081f98-ee30-4cf9-8090-ecfebe39b3d4}</t>
  </si>
  <si>
    <t>07</t>
  </si>
  <si>
    <t>NN káblová prípojka</t>
  </si>
  <si>
    <t>{fed80b5f-ee66-48c2-ad82-5ef5058f1184}</t>
  </si>
  <si>
    <t>08</t>
  </si>
  <si>
    <t xml:space="preserve">Elektroinštalácia, bleskozvod a uzemnenie   </t>
  </si>
  <si>
    <t>{7a78a4bf-1e11-4328-9197-81e4cd7da6bb}</t>
  </si>
  <si>
    <t>01</t>
  </si>
  <si>
    <t>Stavebná časť</t>
  </si>
  <si>
    <t>{f8ec3cf9-399d-4a45-a756-9ebdfe1d8368}</t>
  </si>
  <si>
    <t>KRYCÍ LIST ROZPOČTU</t>
  </si>
  <si>
    <t>Objekt:</t>
  </si>
  <si>
    <t>09 - Prípojka vody z jestvujúcej vodomernej šachty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</si>
  <si>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</si>
  <si>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</si>
  <si>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</si>
  <si>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</si>
  <si>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</si>
  <si>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</si>
  <si>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</si>
  <si>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</si>
  <si>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</si>
  <si>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>PSV - Práce a dodávky PSV</t>
  </si>
  <si>
    <t xml:space="preserve">    722 - Zdravotechnika - vnútorný vodovod</t>
  </si>
  <si>
    <t>95-M - Ostatné rozpočtové nákaldy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</si>
  <si>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</si>
  <si>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</si>
  <si>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</si>
  <si>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</si>
  <si>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</si>
  <si>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</si>
  <si>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</si>
  <si>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</si>
  <si>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</si>
  <si>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</si>
  <si>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</si>
  <si>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</si>
  <si>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</si>
  <si>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</si>
  <si>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</si>
  <si>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HSV</t>
  </si>
  <si>
    <t>Práce a dodávky HSV</t>
  </si>
  <si>
    <t>ROZPOCET</t>
  </si>
  <si>
    <t>Zemné práce</t>
  </si>
  <si>
    <t>K</t>
  </si>
  <si>
    <t>119001410.AQ</t>
  </si>
  <si>
    <t>ks</t>
  </si>
  <si>
    <t>4</t>
  </si>
  <si>
    <t>2</t>
  </si>
  <si>
    <t>185394089</t>
  </si>
  <si>
    <t>3</t>
  </si>
  <si>
    <t>132201201.S</t>
  </si>
  <si>
    <t>Výkop ryhy šírky 600-2000mm horn.3 do 100m3</t>
  </si>
  <si>
    <t>m3</t>
  </si>
  <si>
    <t>1660701928</t>
  </si>
  <si>
    <t>29</t>
  </si>
  <si>
    <t>132201209.S</t>
  </si>
  <si>
    <t>Príplatok k cenám za lepivosť pri hĺbení rýh š. nad 600 do 2 000 mm zapaž. i nezapažených, s urovnaním dna v hornine 3</t>
  </si>
  <si>
    <t>257351147</t>
  </si>
  <si>
    <t>30</t>
  </si>
  <si>
    <t>162201102.S</t>
  </si>
  <si>
    <t>Vodorovné premiestnenie výkopku z horniny 1-4 nad 20-50m</t>
  </si>
  <si>
    <t>2107899539</t>
  </si>
  <si>
    <t>31</t>
  </si>
  <si>
    <t>167101101.S</t>
  </si>
  <si>
    <t>Nakladanie neuľahnutého výkopku z hornín tr.1-4 do 100 m3</t>
  </si>
  <si>
    <t>-1715816905</t>
  </si>
  <si>
    <t>6</t>
  </si>
  <si>
    <t>174101001.S</t>
  </si>
  <si>
    <t>Zásyp sypaninou so zhutnením jám, šachiet, rýh, zárezov alebo okolo objektov do 100 m3</t>
  </si>
  <si>
    <t>-414571354</t>
  </si>
  <si>
    <t>7</t>
  </si>
  <si>
    <t>175101101.S</t>
  </si>
  <si>
    <t>Obsyp potrubia sypaninou z vhodných hornín 1 až 4 bez prehodenia sypaniny</t>
  </si>
  <si>
    <t>1148436571</t>
  </si>
  <si>
    <t>8</t>
  </si>
  <si>
    <t>M</t>
  </si>
  <si>
    <t>583310004000.S</t>
  </si>
  <si>
    <t>Kamenivo ťažené drobné drvené frakcia 0-20 mm</t>
  </si>
  <si>
    <t>t</t>
  </si>
  <si>
    <t>339012515</t>
  </si>
  <si>
    <t>Vodorovné konštrukcie</t>
  </si>
  <si>
    <t>9</t>
  </si>
  <si>
    <t>451573111</t>
  </si>
  <si>
    <t>Lôžko pod potrubie, stoky a drobné objekty, v otvorenom výkope z piesku a štrkopiesku do 63 mm</t>
  </si>
  <si>
    <t>-200940744</t>
  </si>
  <si>
    <t>Rúrové vedenie</t>
  </si>
  <si>
    <t>32</t>
  </si>
  <si>
    <t>871211060.S</t>
  </si>
  <si>
    <t>Montáž vodovodného potrubia z dvojvsrtvového PE 100 SDR17/PN10 zváraných natupo D 50x3,0 mm</t>
  </si>
  <si>
    <t>m</t>
  </si>
  <si>
    <t>1110315967</t>
  </si>
  <si>
    <t>33</t>
  </si>
  <si>
    <t>286130030900.S</t>
  </si>
  <si>
    <t>Rúra HDPE na vodu PE100 PN10 SDR17 50x3,0x100 m</t>
  </si>
  <si>
    <t>-631049277</t>
  </si>
  <si>
    <t>16</t>
  </si>
  <si>
    <t>899721131.S</t>
  </si>
  <si>
    <t>Označenie vodovodného potrubia bielou výstražnou fóliou</t>
  </si>
  <si>
    <t>1780597290</t>
  </si>
  <si>
    <t>17</t>
  </si>
  <si>
    <t>899912131.S</t>
  </si>
  <si>
    <t>Chranička pre potrubie D80 plastové pri prestupe pri základoch do budovy</t>
  </si>
  <si>
    <t>1728889006</t>
  </si>
  <si>
    <t>PSV</t>
  </si>
  <si>
    <t>Práce a dodávky PSV</t>
  </si>
  <si>
    <t>722</t>
  </si>
  <si>
    <t>Zdravotechnika - vnútorný vodovod</t>
  </si>
  <si>
    <t>18</t>
  </si>
  <si>
    <t>722221035.S</t>
  </si>
  <si>
    <t>Montáž guľového kohúta závitového priameho pre vodu G 2</t>
  </si>
  <si>
    <t>-55944146</t>
  </si>
  <si>
    <t>19</t>
  </si>
  <si>
    <t>551110006000.S</t>
  </si>
  <si>
    <t>Guľový uzáver pre vodu 2", niklovaná mosadz</t>
  </si>
  <si>
    <t>-298751842</t>
  </si>
  <si>
    <t>28</t>
  </si>
  <si>
    <t>72226215R1</t>
  </si>
  <si>
    <t>Dodávka a montáž vodomernej sústavy</t>
  </si>
  <si>
    <t>567117437</t>
  </si>
  <si>
    <t>34</t>
  </si>
  <si>
    <t>722290215.S</t>
  </si>
  <si>
    <t>Tlaková skúška vodovodného potrubia hrdlového alebo prírubového do DN 100</t>
  </si>
  <si>
    <t>1577320866</t>
  </si>
  <si>
    <t>35</t>
  </si>
  <si>
    <t>722290234.S</t>
  </si>
  <si>
    <t>Prepláchnutie a dezinfekcia vodovodného potrubia do DN 80</t>
  </si>
  <si>
    <t>1429665912</t>
  </si>
  <si>
    <t>95-M</t>
  </si>
  <si>
    <t>Ostatné rozpočtové nákaldy</t>
  </si>
  <si>
    <t>22</t>
  </si>
  <si>
    <t>950507218.S</t>
  </si>
  <si>
    <t>Drobný pomocný materiál ( fitingy, tesniaci materiál loctitte, šroby, skrutky, hmoždenky, atď )</t>
  </si>
  <si>
    <t>64</t>
  </si>
  <si>
    <t>1942260581</t>
  </si>
  <si>
    <t>23</t>
  </si>
  <si>
    <t>950507327.S</t>
  </si>
  <si>
    <t>Napustenie  systému a odvzdušnenie systému</t>
  </si>
  <si>
    <t>súb.</t>
  </si>
  <si>
    <t>1425275086</t>
  </si>
  <si>
    <t>HZS</t>
  </si>
  <si>
    <t>Hodinové zúčtovacie sadzby</t>
  </si>
  <si>
    <t>24</t>
  </si>
  <si>
    <t>HZS-087</t>
  </si>
  <si>
    <t>Práca montéra pri zapojení zariadenia do siete - preverenie jestv. rozvodov pred realizáciou</t>
  </si>
  <si>
    <t>hod</t>
  </si>
  <si>
    <t>262144</t>
  </si>
  <si>
    <t>-1815620941</t>
  </si>
  <si>
    <t>VRN</t>
  </si>
  <si>
    <t>Investičné náklady neobsiahnuté v cenách</t>
  </si>
  <si>
    <t>5</t>
  </si>
  <si>
    <t>25</t>
  </si>
  <si>
    <t>000300031.S</t>
  </si>
  <si>
    <t>Geodetické práce - vykonávané po výstavbe zameranie skutočného vyhotovenia stavby pripojka vody</t>
  </si>
  <si>
    <t>eur</t>
  </si>
  <si>
    <t>-1329655843</t>
  </si>
  <si>
    <t>26</t>
  </si>
  <si>
    <t>000400022.S</t>
  </si>
  <si>
    <t>Projektové práce - dokumentáciu skutočného zhotovenia stavby s dokladovou časťou</t>
  </si>
  <si>
    <t>-592758757</t>
  </si>
  <si>
    <t>27</t>
  </si>
  <si>
    <t>000400023.S</t>
  </si>
  <si>
    <t>Súhlasné stanovisko zo zapojením a do siete vodovodu</t>
  </si>
  <si>
    <t>-1559662596</t>
  </si>
  <si>
    <t xml:space="preserve">02 - Požiarna nádrž </t>
  </si>
  <si>
    <t xml:space="preserve">    2 - Zakladanie</t>
  </si>
  <si>
    <t xml:space="preserve">    99 - Presun hmôt HSV</t>
  </si>
  <si>
    <t>535957849</t>
  </si>
  <si>
    <t>131201101.S</t>
  </si>
  <si>
    <t>Výkop nezapaženej jamy v hornine 3, do 100 m3</t>
  </si>
  <si>
    <t>1600330758</t>
  </si>
  <si>
    <t>131201109.S</t>
  </si>
  <si>
    <t>Hĺbenie nezapažených jám a zárezov. Príplatok za lepivosť horniny 3</t>
  </si>
  <si>
    <t>-402868288</t>
  </si>
  <si>
    <t>922219459</t>
  </si>
  <si>
    <t>-989448343</t>
  </si>
  <si>
    <t>1659605651</t>
  </si>
  <si>
    <t>382770895</t>
  </si>
  <si>
    <t>2083948824</t>
  </si>
  <si>
    <t>78129660</t>
  </si>
  <si>
    <t>-1131793952</t>
  </si>
  <si>
    <t>Zakladanie</t>
  </si>
  <si>
    <t>273313611.S</t>
  </si>
  <si>
    <t>Betón základových dosiek, prostý tr. C 16/20</t>
  </si>
  <si>
    <t>-730464372</t>
  </si>
  <si>
    <t>273362422.S</t>
  </si>
  <si>
    <t>Výstuž základových dosiek zo zvár. sietí KARI, priemer drôtu 6/6 mm, veľkosť oka 150x150 mm</t>
  </si>
  <si>
    <t>m2</t>
  </si>
  <si>
    <t>389096934</t>
  </si>
  <si>
    <t>-1546746358</t>
  </si>
  <si>
    <t>871171056.S</t>
  </si>
  <si>
    <t>Montáž vodovodného potrubia z dvojvsrtvového PE 100 SDR17/PN10 zváraných natupo D 32x3,0 mm</t>
  </si>
  <si>
    <t>-1561231689</t>
  </si>
  <si>
    <t>286130030700.S</t>
  </si>
  <si>
    <t>Rúra HDPE na vodu PE100 PN10 SDR17 32x2x100 m</t>
  </si>
  <si>
    <t>-1950557287</t>
  </si>
  <si>
    <t>894101113.S</t>
  </si>
  <si>
    <t>Osadenie akumulačnej nádrže železobetónovej, hmotnosti nad 10 t</t>
  </si>
  <si>
    <t>823027561</t>
  </si>
  <si>
    <t>5943400006R</t>
  </si>
  <si>
    <t xml:space="preserve">Požiarna nádrž PUERCO 14,37 m3 so sacím potrubím a poklopom </t>
  </si>
  <si>
    <t>370447675</t>
  </si>
  <si>
    <t>12</t>
  </si>
  <si>
    <t>-1905133842</t>
  </si>
  <si>
    <t>99</t>
  </si>
  <si>
    <t>Presun hmôt HSV</t>
  </si>
  <si>
    <t>998011001.S</t>
  </si>
  <si>
    <t xml:space="preserve">Presun hmôt </t>
  </si>
  <si>
    <t>-50649872</t>
  </si>
  <si>
    <t>-1658202133</t>
  </si>
  <si>
    <t>-1910500713</t>
  </si>
  <si>
    <t xml:space="preserve">03 - Splašková kanalizácia a kanalizačná prípojka </t>
  </si>
  <si>
    <t>-1484085771</t>
  </si>
  <si>
    <t>49</t>
  </si>
  <si>
    <t>1993569770</t>
  </si>
  <si>
    <t>39</t>
  </si>
  <si>
    <t>132201202.S</t>
  </si>
  <si>
    <t>Výkop ryhy šírky 600-2000mm horn.3 od 100 do 1000 m3</t>
  </si>
  <si>
    <t>-1727611063</t>
  </si>
  <si>
    <t>40</t>
  </si>
  <si>
    <t>-764389540</t>
  </si>
  <si>
    <t>47</t>
  </si>
  <si>
    <t>450291573</t>
  </si>
  <si>
    <t>50</t>
  </si>
  <si>
    <t>167101102.S</t>
  </si>
  <si>
    <t>Nakladanie neuľahnutého výkopku z hornín tr.1-4 nad 100 do 1000 m3</t>
  </si>
  <si>
    <t>49506623</t>
  </si>
  <si>
    <t>51</t>
  </si>
  <si>
    <t>-1505739712</t>
  </si>
  <si>
    <t>1693996345</t>
  </si>
  <si>
    <t>583310002700.S</t>
  </si>
  <si>
    <t>Štrkopiesok frakcia 0-20 mm</t>
  </si>
  <si>
    <t>1392403820</t>
  </si>
  <si>
    <t>10</t>
  </si>
  <si>
    <t>451572111</t>
  </si>
  <si>
    <t>Lôžko pod potrubie, stoky a drobné objekty, v otvorenom výkope z kameniva drobného ťaženého 0-4 mm</t>
  </si>
  <si>
    <t>-1724522038</t>
  </si>
  <si>
    <t>37</t>
  </si>
  <si>
    <t>87126531R</t>
  </si>
  <si>
    <t>Potrubie kanalizačné PE 100 RC SDR11 zvárané natupo D 110x6,6 mm</t>
  </si>
  <si>
    <t>1971591748</t>
  </si>
  <si>
    <t>871266016.S</t>
  </si>
  <si>
    <t>Montáž kanalizačného PVC-U potrubia hladkého plnostenného DN 125</t>
  </si>
  <si>
    <t>1971332255</t>
  </si>
  <si>
    <t>36</t>
  </si>
  <si>
    <t>286120001000</t>
  </si>
  <si>
    <t>Rúra PVC-U hladký kanalizačný systém D 125x3,2, dĺ. 5 m, PIPELIFE</t>
  </si>
  <si>
    <t>-564674001</t>
  </si>
  <si>
    <t>871326026.S</t>
  </si>
  <si>
    <t>Montáž kanalizačného PVC-U potrubia hladkého plnostenného DN 150</t>
  </si>
  <si>
    <t>1699432674</t>
  </si>
  <si>
    <t>286110004900.S</t>
  </si>
  <si>
    <t>Rúra PVC-U hladký, kanalizačný, gravitačný systém D 160 mm, dĺ. 6 m, SN12 - plnostenná</t>
  </si>
  <si>
    <t>192949207</t>
  </si>
  <si>
    <t>877326004.S</t>
  </si>
  <si>
    <t>Montáž kanalizačného PVC-U kolena DN 150</t>
  </si>
  <si>
    <t>214006726</t>
  </si>
  <si>
    <t>286510004400</t>
  </si>
  <si>
    <t>Koleno PVC-U, DN 160x45° hladká pre gravitačnú kanalizáciu KG potrubia, WAVIN</t>
  </si>
  <si>
    <t>-425225235</t>
  </si>
  <si>
    <t>41</t>
  </si>
  <si>
    <t>877326028.S</t>
  </si>
  <si>
    <t>Montáž kanalizačnej PVC-U odbočky DN 150</t>
  </si>
  <si>
    <t>-901802409</t>
  </si>
  <si>
    <t>42</t>
  </si>
  <si>
    <t>286510017100.S</t>
  </si>
  <si>
    <t>Odbočka 45° PVC, DN 160 pre hladký, kanalizačný, gravitačný systém</t>
  </si>
  <si>
    <t>-1485162954</t>
  </si>
  <si>
    <t>892311000.S</t>
  </si>
  <si>
    <t>Skúška tesnosti kanalizácie D 150 mm</t>
  </si>
  <si>
    <t>-625833173</t>
  </si>
  <si>
    <t>52</t>
  </si>
  <si>
    <t>894170130.S</t>
  </si>
  <si>
    <t>Montáž čerpadla</t>
  </si>
  <si>
    <t>331771937</t>
  </si>
  <si>
    <t>54</t>
  </si>
  <si>
    <t>426110041800</t>
  </si>
  <si>
    <t>Čerpadlo obehové suchobežné TP 40-270/2 A-F-A-BQQE 1.5kW PN16 1x220-230/240 50Hz, GRUNDFOS</t>
  </si>
  <si>
    <t>-1647358094</t>
  </si>
  <si>
    <t>89443111R</t>
  </si>
  <si>
    <t xml:space="preserve">Dodávka a montáž revíznej šachty PIPELIFE DN400 s betónovým roznášacím prstencom </t>
  </si>
  <si>
    <t>-1039614106</t>
  </si>
  <si>
    <t>46</t>
  </si>
  <si>
    <t>89443111R3</t>
  </si>
  <si>
    <t xml:space="preserve">Dodávka a montáž revíznej šachty PIPELIFE DN630 s betónovým roznášacím prstencom </t>
  </si>
  <si>
    <t>1124554943</t>
  </si>
  <si>
    <t>45</t>
  </si>
  <si>
    <t>8944311R1</t>
  </si>
  <si>
    <t xml:space="preserve">Dodávka a montáž prečerpávacej kanalizačnej šachty hydro BG s priemerom 1200 mm s poklopom </t>
  </si>
  <si>
    <t>-1850188306</t>
  </si>
  <si>
    <t>43</t>
  </si>
  <si>
    <t>899103111.S</t>
  </si>
  <si>
    <t xml:space="preserve">Osadenie poklopu liatinového a oceľového vrátane rámu hmotn. nad 100 do 150 kg pre revízne šachty </t>
  </si>
  <si>
    <t>353953687</t>
  </si>
  <si>
    <t>44</t>
  </si>
  <si>
    <t>552410002400</t>
  </si>
  <si>
    <t>Poklop liatinový D 400, WAVIN</t>
  </si>
  <si>
    <t>897624102</t>
  </si>
  <si>
    <t>38</t>
  </si>
  <si>
    <t>899721121.S</t>
  </si>
  <si>
    <t>Signalizačný vodič na potrubí PVC DN do 150</t>
  </si>
  <si>
    <t>609288162</t>
  </si>
  <si>
    <t>55</t>
  </si>
  <si>
    <t>998222011.S</t>
  </si>
  <si>
    <t>Presun hmôt pre pozemné komunikácie s krytom z kameniva (8222, 8225) akejkoľvek dĺžky objektu</t>
  </si>
  <si>
    <t>-945915867</t>
  </si>
  <si>
    <t>998276101.S</t>
  </si>
  <si>
    <t>Presun hmôt pre rúrové vedenie hĺbené z rúr z plast., hmôt alebo sklolamin. v otvorenom výkope</t>
  </si>
  <si>
    <t>1145024797</t>
  </si>
  <si>
    <t>04 - Objektová splašková kanalizácia</t>
  </si>
  <si>
    <t xml:space="preserve">    9 - Ostatné konštrukcie a práce-búranie</t>
  </si>
  <si>
    <t>000300016.S</t>
  </si>
  <si>
    <t>130101001.S</t>
  </si>
  <si>
    <t>Výkop jamy a ryhy v obmedzenom priestore horn. tr.1-2 ručne a dočistenie výkopu, vykop pri krížení inžinirských sieti alebo ochrannom pásme</t>
  </si>
  <si>
    <t>Výkop jamy a ryhy šírky 600-2000mm horn.3 od 100 do 1000 m3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</si>
  <si>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</si>
  <si>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</si>
  <si>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</si>
  <si>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</si>
  <si>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Zásyp sypaninou zeminou z výkopu  so zhutnením jám, šachiet, rýh, zárezov alebo okolo objektov nad 100 m3 do 1000 m3</t>
  </si>
  <si>
    <t>14</t>
  </si>
  <si>
    <t>581530000300.S</t>
  </si>
  <si>
    <t>Kamenivo ťažené drobné štrkové</t>
  </si>
  <si>
    <t>Ostatné konštrukcie a práce-búranie</t>
  </si>
  <si>
    <t>11</t>
  </si>
  <si>
    <t>969021121.S</t>
  </si>
  <si>
    <t>Vybúranie otvorov kanalizačného potrubia DN do 200 mm,  -0,06300t</t>
  </si>
  <si>
    <t>sub</t>
  </si>
  <si>
    <t>212532211.S</t>
  </si>
  <si>
    <t>Lôžko pre revízne šachty z kameniva hrubého drveného frakcie 16-63 mm zo zhutnením</t>
  </si>
  <si>
    <t>15</t>
  </si>
  <si>
    <t>451573111.S</t>
  </si>
  <si>
    <t>Lôžko pod potrubie, stoky a drobné objekty, v otvorenom výkope z piesku a štrkopiesku do 63 mm zo zhutnením</t>
  </si>
  <si>
    <t>452112121.S</t>
  </si>
  <si>
    <t>Osadenie prstenca  pod poklopy a mreže, výšky nad 100 do 200 mm</t>
  </si>
  <si>
    <t>592240009400.S</t>
  </si>
  <si>
    <t>Betónový roznášací prstenec pre revízne šachty DN 400</t>
  </si>
  <si>
    <t>894810009.S</t>
  </si>
  <si>
    <t>Montáž PP revíznej kanalizačnej šachty priemeru 400 mm do výšky šachty 2 m</t>
  </si>
  <si>
    <t>286710035900.S</t>
  </si>
  <si>
    <t>Príslušenstvo k šachtám - Gumové tesnenie šachtovej rúry 400 mm ku kanalizačnej revíznej šachte 400 mm</t>
  </si>
  <si>
    <t>11920481001</t>
  </si>
  <si>
    <t>Kanalizačná šachta D400 celopastova - DN400/D125 - L</t>
  </si>
  <si>
    <t>286610028200.S</t>
  </si>
  <si>
    <t>Šachtové predlženie - Rúra D400 sachtová vlnovcová rozmer 400x2000 mm</t>
  </si>
  <si>
    <t>899102111.S</t>
  </si>
  <si>
    <t>Osadenie poklopu liatinového a oceľového vrátane rámu hmotn. nad 50 do 100 kg</t>
  </si>
  <si>
    <t>592240008400</t>
  </si>
  <si>
    <t>Poklop  - liatina  PL600/D400 pre zaťaženie do 40 t pre revízne šachty DN 400 ,</t>
  </si>
  <si>
    <t>70</t>
  </si>
  <si>
    <t>871266000.S</t>
  </si>
  <si>
    <t>Montáž kanalizačného PVC-U potrubia hladkého viacvrstvového DN 100</t>
  </si>
  <si>
    <t>71</t>
  </si>
  <si>
    <t>286120000200.S</t>
  </si>
  <si>
    <t>Rúra PVC-U hladký kanalizačný systém D 110x3,2, dĺ. 1 m, PIPELIFE</t>
  </si>
  <si>
    <t>72</t>
  </si>
  <si>
    <t>286120000200</t>
  </si>
  <si>
    <t>Rúra PVC-U hladký kanalizačný systém D 110x3,2, dĺ. 2 m, PIPELIFE</t>
  </si>
  <si>
    <t>73</t>
  </si>
  <si>
    <t>286110005700</t>
  </si>
  <si>
    <t>Rúra PVC-U hladký kanalizačný systém D 110x3,2, dĺ. 3 m, PIPELIFE</t>
  </si>
  <si>
    <t>48</t>
  </si>
  <si>
    <t>871276002.S</t>
  </si>
  <si>
    <t>Montáž kanalizačného PVC-U potrubia hladkého viacvrstvového DN 125</t>
  </si>
  <si>
    <t>KGEM125/1</t>
  </si>
  <si>
    <t>Rúra PVC-U hladký kanalizačný systém D 125x3,2, dĺ. 1 m, PIPELIFE</t>
  </si>
  <si>
    <t>KGEM125/2</t>
  </si>
  <si>
    <t>Rúra PVC-U hladký kanalizačný systém D 125x3,2, dĺ. 2 m, PIPELIFE</t>
  </si>
  <si>
    <t>KGEM125/3</t>
  </si>
  <si>
    <t>Rúra PVC-U hladký kanalizačný systém D 125x3,2, dĺ. 3 m, PIPELIFE</t>
  </si>
  <si>
    <t>56</t>
  </si>
  <si>
    <t>74</t>
  </si>
  <si>
    <t>877266000.S</t>
  </si>
  <si>
    <t>Montáž kanalizačného PVC-U kolena DN 100</t>
  </si>
  <si>
    <t>58</t>
  </si>
  <si>
    <t>77</t>
  </si>
  <si>
    <t>286510003400</t>
  </si>
  <si>
    <t>Koleno PVC-U, DN 110x45° hladká pre gravitačnú kanalizáciu  potrubia, PIPELIFE</t>
  </si>
  <si>
    <t>60</t>
  </si>
  <si>
    <t>95</t>
  </si>
  <si>
    <t>2865100034001</t>
  </si>
  <si>
    <t>Koleno PVC-U, DN 110x30° hladká pre gravitačnú kanalizáciu  potrubia, PIPELIFE</t>
  </si>
  <si>
    <t>62</t>
  </si>
  <si>
    <t>80</t>
  </si>
  <si>
    <t>877266024.S</t>
  </si>
  <si>
    <t>Montáž kanalizačnej PVC-U odbočky DN 100</t>
  </si>
  <si>
    <t>81</t>
  </si>
  <si>
    <t>286510013100.S</t>
  </si>
  <si>
    <t>Odbočka 45° PVC, DN 110/110 pre hladký, kanalizačný, gravitačný systém</t>
  </si>
  <si>
    <t>66</t>
  </si>
  <si>
    <t>89</t>
  </si>
  <si>
    <t>877266072.S</t>
  </si>
  <si>
    <t>Montáž kanalizačnej PVC-U zátky DN 100</t>
  </si>
  <si>
    <t>68</t>
  </si>
  <si>
    <t>90</t>
  </si>
  <si>
    <t>286510010900.S</t>
  </si>
  <si>
    <t>Zátka PVC-U vnútorná do hrdla DN 110 pre hladký, kanalizačný, gravitačný systém</t>
  </si>
  <si>
    <t>91</t>
  </si>
  <si>
    <t>877266096.S</t>
  </si>
  <si>
    <t>Montáž kanalizačnej PVC-U presuvky DN 100</t>
  </si>
  <si>
    <t>92</t>
  </si>
  <si>
    <t>286510009600.S</t>
  </si>
  <si>
    <t>Presuvka PVC-U, DN 110 pre hladký, kanalizačný, gravitačný systém</t>
  </si>
  <si>
    <t>877276002.S</t>
  </si>
  <si>
    <t>Montáž kanalizačného PVC-U kolena DN 125</t>
  </si>
  <si>
    <t>76</t>
  </si>
  <si>
    <t>286510003900</t>
  </si>
  <si>
    <t>Koleno PVC-U, DN 125x45° hladká pre gravitačnú kanalizáciu  potrubia, PIPELIFE</t>
  </si>
  <si>
    <t>78</t>
  </si>
  <si>
    <t>877276026.S</t>
  </si>
  <si>
    <t>Montáž kanalizačnej PVC-U odbočky DN 125</t>
  </si>
  <si>
    <t>286510013300</t>
  </si>
  <si>
    <t>Odbočka 45° PVC-U, DN 125/125 hladká pre gravitačnú kanalizáciu  potrubia, PIPELIFE</t>
  </si>
  <si>
    <t>82</t>
  </si>
  <si>
    <t>286510013200.S</t>
  </si>
  <si>
    <t>Odbočka 45° PVC, DN 125/110 pre hladký, kanalizačný, gravitačný systém</t>
  </si>
  <si>
    <t>84</t>
  </si>
  <si>
    <t>87</t>
  </si>
  <si>
    <t>877276048.S</t>
  </si>
  <si>
    <t>Montáž kanalizačnej PVC-U redukcie DN 125/100</t>
  </si>
  <si>
    <t>86</t>
  </si>
  <si>
    <t>88</t>
  </si>
  <si>
    <t>286510007900.S</t>
  </si>
  <si>
    <t>Redukcia PVC-U DN 125/110 pre hladký, kanalizačný, gravitačný systém</t>
  </si>
  <si>
    <t>93</t>
  </si>
  <si>
    <t>877276098.S</t>
  </si>
  <si>
    <t>Montáž kanalizačnej PVC-U presuvky DN 125</t>
  </si>
  <si>
    <t>94</t>
  </si>
  <si>
    <t>286510009700.S</t>
  </si>
  <si>
    <t>Presuvka PVC-U, DN 125 pre hladký, kanalizačný, gravitačný systém</t>
  </si>
  <si>
    <t>Skúška tesnosti kanalizácie D 200 mm</t>
  </si>
  <si>
    <t>63</t>
  </si>
  <si>
    <t>899721132.S</t>
  </si>
  <si>
    <t>Označenie kanalizačného potrubia hnedou výstražnou fóliou</t>
  </si>
  <si>
    <t>96</t>
  </si>
  <si>
    <t>HZS000111.S</t>
  </si>
  <si>
    <t>102</t>
  </si>
  <si>
    <t>67</t>
  </si>
  <si>
    <t>Geodetické práce - vykonávané po výstavbe zameranie skutočného vyhotovenia stavby</t>
  </si>
  <si>
    <t>104</t>
  </si>
  <si>
    <t>Projektové práce - stavebná časť (stavebné objekty vrátane ich technického vybavenia). náklady na dokumentáciu skutočného zhotovenia stavby</t>
  </si>
  <si>
    <t>106</t>
  </si>
  <si>
    <t>69</t>
  </si>
  <si>
    <t>000700032.S</t>
  </si>
  <si>
    <t>Dopravné náklady - doprava materiálu a strojov na stavbu</t>
  </si>
  <si>
    <t>108</t>
  </si>
  <si>
    <t>05 - Zdravotechnika</t>
  </si>
  <si>
    <t xml:space="preserve">    3 - Zvislé a kompletné konštrukcie</t>
  </si>
  <si>
    <t xml:space="preserve">    713 - Izolácie </t>
  </si>
  <si>
    <t xml:space="preserve">    721 - Zdravotechnika - vnútorná kanalizácia</t>
  </si>
  <si>
    <t xml:space="preserve">    724 - Zdravotechnika - strojné vybavenie</t>
  </si>
  <si>
    <t xml:space="preserve">    725 - Zdravotechnika - zariaď. predmety</t>
  </si>
  <si>
    <t xml:space="preserve">    732 - Ústredné kúrenie - strojovne   </t>
  </si>
  <si>
    <t xml:space="preserve">    734 - ZTI strojovne  - armatúry   </t>
  </si>
  <si>
    <t>HZS -  Hodinové zúčtovacie sadzby</t>
  </si>
  <si>
    <t>Zvislé a kompletné konštrukcie</t>
  </si>
  <si>
    <t>346244371.S</t>
  </si>
  <si>
    <t>Zamurovanie dier/rýh  alebo potrubí z akéhokoľvek druhu pálených tehál a malty hrúbky 140 mm</t>
  </si>
  <si>
    <t>713</t>
  </si>
  <si>
    <t xml:space="preserve">Izolácie </t>
  </si>
  <si>
    <t>713482122.S</t>
  </si>
  <si>
    <t>Montáž trubíc z PE, hr.15-20 mm,vnút.priemer 39-70 mm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</si>
  <si>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</si>
  <si>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</si>
  <si>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</si>
  <si>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</si>
  <si>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283310004900.S</t>
  </si>
  <si>
    <t>Izolačná PE trubica dxhr. 35x30 mm, nadrezaná, na izolovanie rozvodov vody, kúrenia, zdravotechniky</t>
  </si>
  <si>
    <t>97</t>
  </si>
  <si>
    <t>283310005000.S</t>
  </si>
  <si>
    <t>Izolačná PE trubica dxhr. 42x30 mm, nadrezaná, na izolovanie rozvodov vody, kúrenia, zdravotechniky</t>
  </si>
  <si>
    <t>98</t>
  </si>
  <si>
    <t>283310005200.S</t>
  </si>
  <si>
    <t>Izolačná PE trubica dxhr. 54x30 mm, nadrezaná, na izolovanie rozvodov vody, kúrenia, zdravotechniky</t>
  </si>
  <si>
    <t>721</t>
  </si>
  <si>
    <t>Zdravotechnika - vnútorná kanalizácia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</si>
  <si>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</si>
  <si>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</si>
  <si>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</si>
  <si>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</si>
  <si>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721173203.S</t>
  </si>
  <si>
    <t>Potrubie z HT odpadné pripájacie D 32 mm</t>
  </si>
  <si>
    <t>721173204.S</t>
  </si>
  <si>
    <t>Potrubie z HT odpadné pripájacie D 40 mm</t>
  </si>
  <si>
    <t>721173205.S</t>
  </si>
  <si>
    <t>Potrubie z HT odpadné pripájacie D 50 mm</t>
  </si>
  <si>
    <t>13</t>
  </si>
  <si>
    <t>721173207.S</t>
  </si>
  <si>
    <t>Potrubie z HT odpadné pripájacie D 75 mm</t>
  </si>
  <si>
    <t>721173208.S</t>
  </si>
  <si>
    <t>Potrubie z HT odpadné pripájacie D 110 mm</t>
  </si>
  <si>
    <t>721194103.S</t>
  </si>
  <si>
    <t>Zriadenie prípojky na potrubí vyvedenie a upevnenie odpadových výpustiek D 32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</si>
  <si>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</si>
  <si>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</si>
  <si>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</si>
  <si>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</si>
  <si>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721229012.S</t>
  </si>
  <si>
    <t>Montáž podlahového vpustu</t>
  </si>
  <si>
    <t>552240001200</t>
  </si>
  <si>
    <t>Sprchovacia vpust s izolačnou súpravou a upevňovacími nožičkami HL540</t>
  </si>
  <si>
    <t>721274112.S</t>
  </si>
  <si>
    <t>Montáž ventilačných hlavíc - iných typov DN 100</t>
  </si>
  <si>
    <t>100</t>
  </si>
  <si>
    <t>HL810</t>
  </si>
  <si>
    <t>Vetracia sada DN110</t>
  </si>
  <si>
    <t>721290111.S</t>
  </si>
  <si>
    <t>Ostatné - skúška tesnosti kanalizácie v objektoch vodou do DN 125</t>
  </si>
  <si>
    <t>722171152.S</t>
  </si>
  <si>
    <t>Plasthliníkové potrubie v kotúčoch spájané lisovaním d 20 mm</t>
  </si>
  <si>
    <t>722171153.S</t>
  </si>
  <si>
    <t>Plasthliníkové potrubie v kotúčoch spájané lisovaním d 26 mm</t>
  </si>
  <si>
    <t>722171154.S</t>
  </si>
  <si>
    <t>Plasthliníkové potrubie v kotúčoch spájané lisovaním d 32 mm</t>
  </si>
  <si>
    <t>101</t>
  </si>
  <si>
    <t>722171035.S</t>
  </si>
  <si>
    <t>Plasthliníkové potrubie v kotúčoch spájané lisovaním d 40 mm</t>
  </si>
  <si>
    <t>722171136.S</t>
  </si>
  <si>
    <t>Plasthliníkové potrubie v tyčiach spájané lisovaním d 50 mm</t>
  </si>
  <si>
    <t>722173181.S</t>
  </si>
  <si>
    <t>Montáž plasthliníkovej nástenky pre vodu lisovaním D 20 mm</t>
  </si>
  <si>
    <t>286220049600.S</t>
  </si>
  <si>
    <t>Nástenka lisovacia pre plasthliníkové potrubie predĺžená D 20 mm</t>
  </si>
  <si>
    <t>722190401.S</t>
  </si>
  <si>
    <t>Vyvedenie a upevnenie výpustky DN 15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</si>
  <si>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</si>
  <si>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</si>
  <si>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</si>
  <si>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</si>
  <si>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</si>
  <si>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</si>
  <si>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</si>
  <si>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</si>
  <si>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</si>
  <si>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</si>
  <si>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</si>
  <si>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</si>
  <si>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103</t>
  </si>
  <si>
    <t>722221025.S</t>
  </si>
  <si>
    <t>Montáž guľového kohúta závitového priameho pre vodu G 5/4</t>
  </si>
  <si>
    <t>551110005200.S</t>
  </si>
  <si>
    <t>Guľový uzáver pre vodu 5/4", niklovaná mosadz</t>
  </si>
  <si>
    <t>105</t>
  </si>
  <si>
    <t>722221030.S</t>
  </si>
  <si>
    <t>Montáž guľového kohúta závitového priameho pre vodu G 6/4</t>
  </si>
  <si>
    <t>551110005900.S</t>
  </si>
  <si>
    <t>Guľový uzáver pre vodu 6/4", niklovaná mosadz</t>
  </si>
  <si>
    <t>722221070.S</t>
  </si>
  <si>
    <t>Montáž guľového kohúta závitového rohového pre vodu G 1/2</t>
  </si>
  <si>
    <t>551110007700.S</t>
  </si>
  <si>
    <t>Rohový ventil  1/2"x3/8" IVAR</t>
  </si>
  <si>
    <t>722221082.S</t>
  </si>
  <si>
    <t>Montáž guľového kohúta vypúšťacieho závitového G 1/2</t>
  </si>
  <si>
    <t>551110011200.S</t>
  </si>
  <si>
    <t>Guľový uzáver vypúšťací s páčkou, 1/2" M, mosadz</t>
  </si>
  <si>
    <t>109</t>
  </si>
  <si>
    <t>722221175.S</t>
  </si>
  <si>
    <t>Montáž poistného ventilu závitového pre vodu G 3/4</t>
  </si>
  <si>
    <t>110</t>
  </si>
  <si>
    <t>551210022000</t>
  </si>
  <si>
    <t>Ventil poistný, 3/4”x6 bar, armatúry pre uzavreté systémy, GIACOMINI</t>
  </si>
  <si>
    <t>722221315.S</t>
  </si>
  <si>
    <t>Montáž spätnej klapky závitovej pre vodu G 1</t>
  </si>
  <si>
    <t>551190001000.S</t>
  </si>
  <si>
    <t>Spätná klapka vodorovná závitová 1", PN 10, pre vodu, mosadz</t>
  </si>
  <si>
    <t>107</t>
  </si>
  <si>
    <t>722221320.S</t>
  </si>
  <si>
    <t>Montáž spätnej klapky závitovej pre vodu G 5/4</t>
  </si>
  <si>
    <t>551190001100.S</t>
  </si>
  <si>
    <t>Spätná klapka vodorovná závitová 5/4", PN 10, pre vodu, mosadz</t>
  </si>
  <si>
    <t>722221370.S</t>
  </si>
  <si>
    <t>Montáž vodovodného filtra závitového G 1</t>
  </si>
  <si>
    <t>422010003100.S</t>
  </si>
  <si>
    <t>Filter závitový na vodu 1", FF, PN 20, mosadz</t>
  </si>
  <si>
    <t>722290226.S</t>
  </si>
  <si>
    <t>Tlaková skúška vodovodného potrubia závitového do DN 50</t>
  </si>
  <si>
    <t>Prepláchnutie a dezinfekcia vodovodného potrubia do DN 50</t>
  </si>
  <si>
    <t>734261225</t>
  </si>
  <si>
    <t>Závitový medzikus Ve 4300 - priamy G 3/4</t>
  </si>
  <si>
    <t>112</t>
  </si>
  <si>
    <t>7342612256</t>
  </si>
  <si>
    <t>Závitový medzikus Ve 4300 - priamy G 1</t>
  </si>
  <si>
    <t>114</t>
  </si>
  <si>
    <t>135</t>
  </si>
  <si>
    <t>734261226.S</t>
  </si>
  <si>
    <t>Závitový medzikus Ve 4300 - priamy G 5/4</t>
  </si>
  <si>
    <t>116</t>
  </si>
  <si>
    <t>724</t>
  </si>
  <si>
    <t>Zdravotechnika - strojné vybavenie</t>
  </si>
  <si>
    <t>724141000.S</t>
  </si>
  <si>
    <t>Montáž čerpadla cirkulačného  DN 20</t>
  </si>
  <si>
    <t>118</t>
  </si>
  <si>
    <t>426110038900.S</t>
  </si>
  <si>
    <t>Čerpadlo cirkulačné Grundfoss</t>
  </si>
  <si>
    <t>120</t>
  </si>
  <si>
    <t>426110038900.SA</t>
  </si>
  <si>
    <t>Polšrobenia k čerpadlu</t>
  </si>
  <si>
    <t>pár</t>
  </si>
  <si>
    <t>122</t>
  </si>
  <si>
    <t>725</t>
  </si>
  <si>
    <t>Zdravotechnika - zariaď. predmety</t>
  </si>
  <si>
    <t>115</t>
  </si>
  <si>
    <t>725119215.S</t>
  </si>
  <si>
    <t>Montáž záchodovej misy keramickej volne stojacej s rovným odpadom</t>
  </si>
  <si>
    <t>124</t>
  </si>
  <si>
    <t>642350000300.S</t>
  </si>
  <si>
    <t>Misa záchodová keramická voľne stojaca vodorovný odpad</t>
  </si>
  <si>
    <t>126</t>
  </si>
  <si>
    <t>131</t>
  </si>
  <si>
    <t>642350000300.SA</t>
  </si>
  <si>
    <t>Prípojka WC ohybná 230-530 Alca Plast A97 SN</t>
  </si>
  <si>
    <t>128</t>
  </si>
  <si>
    <t>117</t>
  </si>
  <si>
    <t>725129210.S</t>
  </si>
  <si>
    <t>Montáž pisoáru keramického s automatickým splachovaním</t>
  </si>
  <si>
    <t>130</t>
  </si>
  <si>
    <t>642510000200.S</t>
  </si>
  <si>
    <t>Pisoár so senzorom keramický</t>
  </si>
  <si>
    <t>132</t>
  </si>
  <si>
    <t>57</t>
  </si>
  <si>
    <t>725219401.S</t>
  </si>
  <si>
    <t>Montáž umývadla keramického na skrutky do muriva, bez výtokovej armatúry</t>
  </si>
  <si>
    <t>134</t>
  </si>
  <si>
    <t>642110000200</t>
  </si>
  <si>
    <t>Umývadlo  60X45 OTV  Jika</t>
  </si>
  <si>
    <t>136</t>
  </si>
  <si>
    <t>725245114.S</t>
  </si>
  <si>
    <t>Montáž sprchovej zásteny jednokrídlovej bočnej do výšky 2000 mm a šírky 1000 mm</t>
  </si>
  <si>
    <t>138</t>
  </si>
  <si>
    <t>552260000300</t>
  </si>
  <si>
    <t>Sprchové dvere</t>
  </si>
  <si>
    <t>140</t>
  </si>
  <si>
    <t>65</t>
  </si>
  <si>
    <t>725291112.S</t>
  </si>
  <si>
    <t>Montáž záchodového sedadla s poklopom a tlačidla na splachovanie</t>
  </si>
  <si>
    <t>142</t>
  </si>
  <si>
    <t>554330000300.S</t>
  </si>
  <si>
    <t>WC DOSKA pre wc jika</t>
  </si>
  <si>
    <t>144</t>
  </si>
  <si>
    <t>123</t>
  </si>
  <si>
    <t>725319112.S</t>
  </si>
  <si>
    <t>Montáž kuchynských drezov jednoduchých, hranatých s rozmerom do 600x600 mm, bez výtokových armatúr</t>
  </si>
  <si>
    <t>146</t>
  </si>
  <si>
    <t>125</t>
  </si>
  <si>
    <t>552310001900.S</t>
  </si>
  <si>
    <t>Kuchynský dvojdrez nerezový na zapustenie do dosky, 600x600 mm</t>
  </si>
  <si>
    <t>148</t>
  </si>
  <si>
    <t>725319113.S</t>
  </si>
  <si>
    <t>Montáž kuchynských drezov jednoduchých, hranatých s rozmerom do 800x600 mm, bez výtokových armatúr</t>
  </si>
  <si>
    <t>150</t>
  </si>
  <si>
    <t>552310001200.S</t>
  </si>
  <si>
    <t>Kuchynský drez nerezový 840x460 mm na zapustenie do dosky</t>
  </si>
  <si>
    <t>152</t>
  </si>
  <si>
    <t>119</t>
  </si>
  <si>
    <t>725333360.S</t>
  </si>
  <si>
    <t>Montáž výlevky keramickej voľne stojacej bez výtokovej armatúry</t>
  </si>
  <si>
    <t>154</t>
  </si>
  <si>
    <t>642710000100.S</t>
  </si>
  <si>
    <t>Výlevka stojatá keramická s plastovou mrežou</t>
  </si>
  <si>
    <t>156</t>
  </si>
  <si>
    <t>158</t>
  </si>
  <si>
    <t>725829201.S</t>
  </si>
  <si>
    <t>Montáž batérie umývadlovej a drezovej nástennej pákovej alebo klasickej s mechanickým ovládaním</t>
  </si>
  <si>
    <t>160</t>
  </si>
  <si>
    <t>551450000200</t>
  </si>
  <si>
    <t>Batéria umyvadlová</t>
  </si>
  <si>
    <t>162</t>
  </si>
  <si>
    <t>121</t>
  </si>
  <si>
    <t>725829801.S</t>
  </si>
  <si>
    <t>Montáž batérie výlevkovej nástennej pákovej alebo klasickej s mechanickým ovládaním</t>
  </si>
  <si>
    <t>164</t>
  </si>
  <si>
    <t>551450003500.S</t>
  </si>
  <si>
    <t>Batéria vylevková  nástenná páková</t>
  </si>
  <si>
    <t>166</t>
  </si>
  <si>
    <t>725849201.S</t>
  </si>
  <si>
    <t>Montáž batérie sprchového setu</t>
  </si>
  <si>
    <t>168</t>
  </si>
  <si>
    <t>551450002600</t>
  </si>
  <si>
    <t>Batéria srchova + sprchový set</t>
  </si>
  <si>
    <t>170</t>
  </si>
  <si>
    <t>75</t>
  </si>
  <si>
    <t>725869301.S</t>
  </si>
  <si>
    <t>Montáž zápachovej uzávierky pre zariaďovacie predmety, umývadlovej do D 40 mm</t>
  </si>
  <si>
    <t>172</t>
  </si>
  <si>
    <t>551620005450</t>
  </si>
  <si>
    <t>Sifón umývadlový dn32 s výpusťou 5/4" celokovový Alca Plast</t>
  </si>
  <si>
    <t>174</t>
  </si>
  <si>
    <t>127</t>
  </si>
  <si>
    <t>725869311.S</t>
  </si>
  <si>
    <t>Montáž zápachovej uzávierky pre zariaďovacie predmety, drezovej do D 50 mm (pre jeden drez)</t>
  </si>
  <si>
    <t>176</t>
  </si>
  <si>
    <t>551620007100.S</t>
  </si>
  <si>
    <t>Zápachová uzávierka- sifón pre jednodielne drezy DN 50</t>
  </si>
  <si>
    <t>178</t>
  </si>
  <si>
    <t>129</t>
  </si>
  <si>
    <t>725869370.S</t>
  </si>
  <si>
    <t>Montáž zápachovej uzávierky pre zariaďovacie predmety, pisoárovej do D 40 mm</t>
  </si>
  <si>
    <t>180</t>
  </si>
  <si>
    <t>551620010800.S</t>
  </si>
  <si>
    <t>Zápachová uzávierka - sifón pre pisoáre DN 40</t>
  </si>
  <si>
    <t>182</t>
  </si>
  <si>
    <t>725869380.S</t>
  </si>
  <si>
    <t>Montáž zápachovej uzávierky pre zariaďovacie predmety, ostatných typov do D 32 mm</t>
  </si>
  <si>
    <t>184</t>
  </si>
  <si>
    <t>83</t>
  </si>
  <si>
    <t>551620027100</t>
  </si>
  <si>
    <t>Vtokový lievik HL21, DN 32, (0,17 l/s), s protizápachovým uzáverom, vetranie a klimatizácia, PP</t>
  </si>
  <si>
    <t>186</t>
  </si>
  <si>
    <t>113</t>
  </si>
  <si>
    <t>188</t>
  </si>
  <si>
    <t>551620015600</t>
  </si>
  <si>
    <t>Zápachová uzávierka podomietková UP HL138, DN32, krytka 100x100 mm, prídavná zápachová uzávierka, vetranie a klimatizácia, PP/ABS</t>
  </si>
  <si>
    <t>190</t>
  </si>
  <si>
    <t>998725102.S</t>
  </si>
  <si>
    <t>Presun hmôt pre zariaďovacie predmety v objektoch výšky nad 6 do 12 m</t>
  </si>
  <si>
    <t>192</t>
  </si>
  <si>
    <t>732</t>
  </si>
  <si>
    <t xml:space="preserve">Ústredné kúrenie - strojovne   </t>
  </si>
  <si>
    <t>111</t>
  </si>
  <si>
    <t>724312005.S</t>
  </si>
  <si>
    <t>Montáž tlakovej nádoby pre úžitkovú vodu s vakom vertikálnej, objem 12 l</t>
  </si>
  <si>
    <t>194</t>
  </si>
  <si>
    <t>484620000700.S</t>
  </si>
  <si>
    <t>Nádoba expanzná s vakom 12 l, neprietočné s protikoróznou ochranou, D 280 mm, v 307 mm, pripojenie G 3/4", 10 bar</t>
  </si>
  <si>
    <t>196</t>
  </si>
  <si>
    <t>3162154525.1234</t>
  </si>
  <si>
    <t>Stenový držiak pre expanznú nádobu</t>
  </si>
  <si>
    <t>198</t>
  </si>
  <si>
    <t>732331980.S</t>
  </si>
  <si>
    <t>Montáž medzikusu na pripojenie expanznej nádoby 3/4"</t>
  </si>
  <si>
    <t>200</t>
  </si>
  <si>
    <t>3162154525.12</t>
  </si>
  <si>
    <t>Guľový kohút so zaistením pre expazné nádoby G 3/4</t>
  </si>
  <si>
    <t>202</t>
  </si>
  <si>
    <t>734</t>
  </si>
  <si>
    <t xml:space="preserve">ZTI strojovne  - armatúry   </t>
  </si>
  <si>
    <t>734424120.S</t>
  </si>
  <si>
    <t>Montáž tlakomera, kondezačnej slučky a trojcestného kohúta</t>
  </si>
  <si>
    <t>204</t>
  </si>
  <si>
    <t>388430004500</t>
  </si>
  <si>
    <t>Manometer axiálny d 63 mm, pripojenie 1/4" spodné , 0-10 bar, IVAR.MA 63</t>
  </si>
  <si>
    <t>206</t>
  </si>
  <si>
    <t>388430004500A</t>
  </si>
  <si>
    <t>Kohút trojcestný 16263 M20x1,5,PN 25 závitový - skušobný</t>
  </si>
  <si>
    <t>208</t>
  </si>
  <si>
    <t>388430004500AQ</t>
  </si>
  <si>
    <t>Smyčka kondenzačná závitová  príslušenstvo - M20x1,5</t>
  </si>
  <si>
    <t>210</t>
  </si>
  <si>
    <t xml:space="preserve"> Hodinové zúčtovacie sadzby</t>
  </si>
  <si>
    <t>HZS000113.1A</t>
  </si>
  <si>
    <t>Závesny systém pre potrubia ZTI - objimky, konzoly, nosníky, kotvy, atď</t>
  </si>
  <si>
    <t>212</t>
  </si>
  <si>
    <t>HZS000213</t>
  </si>
  <si>
    <t>Drobný pomocný materiál ( fitingy, predlženia mosadzne, spojky, mufne, tesnici a spojovaći materiál, podložky matky atď)</t>
  </si>
  <si>
    <t>214</t>
  </si>
  <si>
    <t>216</t>
  </si>
  <si>
    <t>Rozbor vody</t>
  </si>
  <si>
    <t>218</t>
  </si>
  <si>
    <t>000400023.SP</t>
  </si>
  <si>
    <t>Chranička na prestup cez strechu z limcom na odvetranie kanalizácie</t>
  </si>
  <si>
    <t>222</t>
  </si>
  <si>
    <t>06 - Ústredné vykurovanie a chladenie</t>
  </si>
  <si>
    <t>PSV -  Práce a dodávky PSV</t>
  </si>
  <si>
    <t xml:space="preserve">    713 -  Izolácie tepelné</t>
  </si>
  <si>
    <t xml:space="preserve">    731 - Ústredné kúrenie - kotolne</t>
  </si>
  <si>
    <t xml:space="preserve">    733 -  Ústredné kúrenie, rozvodné potrubie</t>
  </si>
  <si>
    <t xml:space="preserve">    734 - Ústredné kúrenie - armatúry   </t>
  </si>
  <si>
    <t xml:space="preserve">    735 -  Ústredné kúrenie, vykurov. telesá</t>
  </si>
  <si>
    <t xml:space="preserve">    769 - Montáže vzduchotechnických zariadení</t>
  </si>
  <si>
    <t>M -  Práce a dodávky M</t>
  </si>
  <si>
    <t xml:space="preserve">    36-M - Káblová zónová regulácia - Uponor Smartix base Pulse</t>
  </si>
  <si>
    <t>Montáž betonového zákaldu</t>
  </si>
  <si>
    <t>4849111350.2</t>
  </si>
  <si>
    <t>Betónový základ pod stojankovú konzolu vonkajšej jednotky TČ /1,50x1,20x0,25/m</t>
  </si>
  <si>
    <t>974031165.S</t>
  </si>
  <si>
    <t>Vysekávanie dier/rýh v akomkoľvek murive tehlovom na akúkoľvek maltu do hĺbky 450 mm a š. do 200 mm,  -0,05400t</t>
  </si>
  <si>
    <t xml:space="preserve"> Práce a dodávky PSV</t>
  </si>
  <si>
    <t xml:space="preserve"> Izolácie tepelné</t>
  </si>
  <si>
    <t>713482121</t>
  </si>
  <si>
    <t>Montáž trubíc z kačukovej izolácie , hr.20-25 mm,vnút.priemer do 38 mm</t>
  </si>
  <si>
    <t>283310026700.S</t>
  </si>
  <si>
    <t>Izolačná trubica elastomérová dxhr. 18x13 mm, dĺ. 2 m, pre izolovanie chladenia, klimatizácie, vzduchotechniky, vody a kúrenia</t>
  </si>
  <si>
    <t>283310027100.S</t>
  </si>
  <si>
    <t>Izolačná trubica elastomérová dxhr. 22x13 mm, dĺ. 2 m, pre izolovanie chladenia, klimatizácie, vzduchotechniky, vody a kúrenia</t>
  </si>
  <si>
    <t>283310027000.S</t>
  </si>
  <si>
    <t>Izolačná trubica elastomérová dxhr. 30x13 mm, dĺ. 2 m, pre izolovanie chladenia, klimatizácie, vzduchotechniky, vody a kúrenia</t>
  </si>
  <si>
    <t>283310026900.S</t>
  </si>
  <si>
    <t>Izolačná trubica elastomérová dxhr. 35x13 mm, dĺ. 2 m, pre izolovanie chladenia, klimatizácie, vzduchotechniky, vody a kúrenia</t>
  </si>
  <si>
    <t>283310026700.SA</t>
  </si>
  <si>
    <t>Izolácia kaučuk   plošná d20  0-102°C  kaučuk - izolacia na armatúry a kolená , spoje pre rovod potrubia</t>
  </si>
  <si>
    <t>731</t>
  </si>
  <si>
    <t>Ústredné kúrenie - kotolne</t>
  </si>
  <si>
    <t>731291070.S</t>
  </si>
  <si>
    <t>Montáž rýchlomontážnej sady</t>
  </si>
  <si>
    <t>484810005900.S</t>
  </si>
  <si>
    <t>Rýchlomontážna sada RMS M31 DN 25 Alpha 2.1 25-60</t>
  </si>
  <si>
    <t>sada</t>
  </si>
  <si>
    <t>731291080.S</t>
  </si>
  <si>
    <t>Montáž rýchlomontážnej sady s 3-cestným zmiešavačom DN 32</t>
  </si>
  <si>
    <t>484810006000.S</t>
  </si>
  <si>
    <t>Rýchlomontážna sada so zmiešavačom RMS M32 DN 25 Alpha 2.1 25-60</t>
  </si>
  <si>
    <t>484810006000.SA</t>
  </si>
  <si>
    <t>Servomotor Typ SR 10 , 230V/50Hz</t>
  </si>
  <si>
    <t>732111401.S</t>
  </si>
  <si>
    <t>Montáž modularneho rozdelovača na stenu</t>
  </si>
  <si>
    <t>484650000100.S</t>
  </si>
  <si>
    <t>Modulárny rozdelovač 2 nasobný mosazdný z tepelnou izoláciou</t>
  </si>
  <si>
    <t>484650038600.S</t>
  </si>
  <si>
    <t>Upevnenie na stenu pre rozdelovač 2 ks</t>
  </si>
  <si>
    <t>732230000.S</t>
  </si>
  <si>
    <t>Montáž akumulačnej nádoby vykurovacej vody bez výmenníka s izoláciou objem do 250 l</t>
  </si>
  <si>
    <t>484420000200.S</t>
  </si>
  <si>
    <t>Zasobník Vitocell  100-W SVWA 200 litrov , biela farba</t>
  </si>
  <si>
    <t>732230006.S</t>
  </si>
  <si>
    <t>Montáž akumulačnej nádoby vykurovacej vody bez výmenníka s izoláciou objem nad 400 do 700 l</t>
  </si>
  <si>
    <t>484420000700.S</t>
  </si>
  <si>
    <t>Zásobník  100-B typ CVB 500 l</t>
  </si>
  <si>
    <t>732331009.S</t>
  </si>
  <si>
    <t>Montáž expanznej nádoby tlak do 6 bar s membránou 25 l</t>
  </si>
  <si>
    <t>3162154525.1</t>
  </si>
  <si>
    <t>Expanzná nádoba H35 ,diskový tvar, 3 bar</t>
  </si>
  <si>
    <t>732460025.1</t>
  </si>
  <si>
    <t>Montáž tepelného čerpadla vzduch-voda</t>
  </si>
  <si>
    <t>4847200005.1</t>
  </si>
  <si>
    <t>Viessmann Vitocal 200-S typ AWB-E-AC 201.D16 splitové tepelne čerpadlo vzuch voda pre vykurovanie, ohrev pitnej vody a chladenie</t>
  </si>
  <si>
    <t>4849111350.1</t>
  </si>
  <si>
    <t>Viessmann inštalačná sa pre montáž vonkajšej jednotky na zem - medenná rúra d 10x1 a d 16,1 s tep. izoláciou o dlžke 12,5 m, 2 ks hliníkových konzol pre montáž na zem, 10 m  termoizolačná páska 50x3mm farba biela</t>
  </si>
  <si>
    <t>3451360000.2</t>
  </si>
  <si>
    <t>Ponorný snímač teploty  NTC 10 kOhm pre meranie teploty v ponornom púzdre</t>
  </si>
  <si>
    <t>3451360000.1</t>
  </si>
  <si>
    <t>Viessmann Snímač vlhkosti 230V</t>
  </si>
  <si>
    <t>21</t>
  </si>
  <si>
    <t>3451360000.12</t>
  </si>
  <si>
    <t>Viessman výhrevný pás pre vaňu kondenzátu 1,2 metra</t>
  </si>
  <si>
    <t>3162154525.1A</t>
  </si>
  <si>
    <t>Chránička káblová 50 PE korugovaná   pre vedenie potrubí rurok  3/8" a 5/8" v exterieri od vonkjašej jednotky</t>
  </si>
  <si>
    <t>3162154525.5</t>
  </si>
  <si>
    <t>Priložný snímač teploty NTC 10 kOhm</t>
  </si>
  <si>
    <t>3162154525.51</t>
  </si>
  <si>
    <t>Termostat protimrazovej ochrany - bezpečný snímač na protimrazovú ochranu</t>
  </si>
  <si>
    <t>733</t>
  </si>
  <si>
    <t xml:space="preserve"> Ústredné kúrenie, rozvodné potrubie</t>
  </si>
  <si>
    <t>733151113.S</t>
  </si>
  <si>
    <t>Potrubie z medených rúrok tvrdých spájaných lisovaním D 15/1,0 mm</t>
  </si>
  <si>
    <t>733151119.S</t>
  </si>
  <si>
    <t>Potrubie z medených rúrok tvrdých spájaných lisovaním D 22/1,0 mm</t>
  </si>
  <si>
    <t>733151122.S</t>
  </si>
  <si>
    <t>Potrubie z medených rúrok tvrdých spájaných lisovaním D 28/1,0 mm</t>
  </si>
  <si>
    <t>733151125.S</t>
  </si>
  <si>
    <t>Potrubie z medených rúrok tvrdých spájaných lisovaním D 35/1,5 mm</t>
  </si>
  <si>
    <t>733191301</t>
  </si>
  <si>
    <t>Tlaková skúška medenného potrubia do 32 mm</t>
  </si>
  <si>
    <t xml:space="preserve">Ústredné kúrenie - armatúry   </t>
  </si>
  <si>
    <t>734209104.S</t>
  </si>
  <si>
    <t>Montáž závitovej armatúry s 1 závitom G 1</t>
  </si>
  <si>
    <t>541320007600.S</t>
  </si>
  <si>
    <t>Poistný ventil membránový, pripojenie G 1, 3 bar pre zásobníkové ohrievače vody, mosadzný</t>
  </si>
  <si>
    <t>5512800016001</t>
  </si>
  <si>
    <t>Prechodka na plasthliník a tenkostenné oceľové rúrky s mäkkým tesnením G 3/4 x d17</t>
  </si>
  <si>
    <t>734209112.S</t>
  </si>
  <si>
    <t>Montáž závitovej armatúry s 2 závitmi do G 1/2</t>
  </si>
  <si>
    <t>12201834</t>
  </si>
  <si>
    <t>Guľový kohút DN15, PN25 s pákovým ovládačom</t>
  </si>
  <si>
    <t>734209115</t>
  </si>
  <si>
    <t>Montáž závitovej armatúry s 2 závitmi do dimenzoe G 2</t>
  </si>
  <si>
    <t>1220183</t>
  </si>
  <si>
    <t>Guľový kohút DN25, PN25 s pákovým ovládačom</t>
  </si>
  <si>
    <t>12201835</t>
  </si>
  <si>
    <t>Guľový kohút DN32, PN25 s pákovým ovládačom</t>
  </si>
  <si>
    <t>08412100</t>
  </si>
  <si>
    <t>Viessmann odklaovač Spirotrap MBL Viessmann s izoláciou  G 5/4"</t>
  </si>
  <si>
    <t>734213270</t>
  </si>
  <si>
    <t>Montáž ventilu odvzdušňovacieho závitového automatického G 1/2 so spätnou klapkou</t>
  </si>
  <si>
    <t>4848906830</t>
  </si>
  <si>
    <t>ARMATÚRY PRE UZAVRETÉ SYSTÉMY, Automatický odvzdušňovací ventil so spätnou klapkou, 1/2”</t>
  </si>
  <si>
    <t>734223208.S</t>
  </si>
  <si>
    <t>Montáž termostatickej hlavice kvapalinovej jednoduchej</t>
  </si>
  <si>
    <t>551280002000.S</t>
  </si>
  <si>
    <t>Hlavica termostatická "Design" "Mini" závit M 28 x 1,5, s kvapalinovým snímačom a polohou "0", nastaviteľná protimrazová ochrana pri cca 6°C, teplotný rozsah 6 - 30 °C</t>
  </si>
  <si>
    <t>734223255.S</t>
  </si>
  <si>
    <t>Montáž armatúr pre spodné pripojenie vykurovacích telies rohových</t>
  </si>
  <si>
    <t>1346612</t>
  </si>
  <si>
    <t>Radiátorová spojka rohová HERZ-3000, obojstranné vypúšťanie a odvzdušnenie, uzatvárateľná</t>
  </si>
  <si>
    <t>734229141.S</t>
  </si>
  <si>
    <t>Montáž ventilu jednorúrkovej horizontálnej sústavy so zmesovačom jednobodové pripojenie</t>
  </si>
  <si>
    <t>1392301</t>
  </si>
  <si>
    <t>HERZ Ventil do spiatočky RL-5 DN 15, priamy, s prednastavením, s možnosťou napúšťania, vypúšťania a uzavretia, prípojka na vykurovacie teleso s kužeľovým tesnením, pripojenie na rúru univerzálnym hrdlom</t>
  </si>
  <si>
    <t>1762367</t>
  </si>
  <si>
    <t>HERZ Ventil TS-98-V DN 15, termostatický, priamy, s plynulým odčítateľným prednastavením, prípojka na vykurovacie teleso s kužeľovým tesnením, pripojenie na rúru univerzálnym hrdlom</t>
  </si>
  <si>
    <t>734291113</t>
  </si>
  <si>
    <t>Ostané armatúry, kohútik plniaci a vypúšťací normy 13 7061, PN 1,0/100st. C G 1/2</t>
  </si>
  <si>
    <t>53</t>
  </si>
  <si>
    <t>735</t>
  </si>
  <si>
    <t xml:space="preserve"> Ústredné kúrenie, vykurov. telesá</t>
  </si>
  <si>
    <t>735153300.S</t>
  </si>
  <si>
    <t>Príplatok k cene za odvzdušňovací ventil telies panelových oceľových s príplatkom 8 %</t>
  </si>
  <si>
    <t>28622005240012</t>
  </si>
  <si>
    <t>Pripojovacia garnitúra</t>
  </si>
  <si>
    <t>286220052400123</t>
  </si>
  <si>
    <t>krytka ružica jendootvorová alebo dvojotvorová</t>
  </si>
  <si>
    <t>735154040.S</t>
  </si>
  <si>
    <t>Montáž vykurovacieho telesa panelového jednoradového 600 mm/ dĺžky 400-1900 mm</t>
  </si>
  <si>
    <t>484530015791.S</t>
  </si>
  <si>
    <t>RADIK 11 VK  600/600 (White RAL 9016)</t>
  </si>
  <si>
    <t>735158120.S</t>
  </si>
  <si>
    <t>Vykurovacie telesá panelové dvojradové, tlaková skúška telesa vodou</t>
  </si>
  <si>
    <t>735162150</t>
  </si>
  <si>
    <t>Montáž vykurovacieho telesa rúrkového výšky 1820 mm</t>
  </si>
  <si>
    <t>484520005200</t>
  </si>
  <si>
    <t>KORALUX RONDO MAX  1215/745 (White RAL 9016)</t>
  </si>
  <si>
    <t>59</t>
  </si>
  <si>
    <t>735311236r</t>
  </si>
  <si>
    <t>Podlahové kúrenie systém s nopovými platňami</t>
  </si>
  <si>
    <t>UV520438</t>
  </si>
  <si>
    <t>Rúrka PE-RT 5 vrstvová - 17x2 mm - nepriepustná pre kyslík vyhrevná rúra pre podlahové vykurovanie</t>
  </si>
  <si>
    <t>61</t>
  </si>
  <si>
    <t>3F08005</t>
  </si>
  <si>
    <t>Systémová  doska podlahová varionova 30-2</t>
  </si>
  <si>
    <t>PVK00011417</t>
  </si>
  <si>
    <t>Chránička 25/20 - čierna pre rúrku 16 a 17 x 2, 50m kotúč</t>
  </si>
  <si>
    <t>3F08002</t>
  </si>
  <si>
    <t>Obvodový pás dilatačný PÁS, PE, 150 x 10 mm,</t>
  </si>
  <si>
    <t>2862200524001</t>
  </si>
  <si>
    <t>Kolenový  podporný vodiaci oblúk plastový pre rúrky 14-17 mm</t>
  </si>
  <si>
    <t>286220052400AA</t>
  </si>
  <si>
    <t>Prisada do betónu k poteru</t>
  </si>
  <si>
    <t>286220052400QA</t>
  </si>
  <si>
    <t>Spojovací pás pre systémovú dosku</t>
  </si>
  <si>
    <t>286220052400</t>
  </si>
  <si>
    <t>Spojovaći mostík pre systémovú dosku</t>
  </si>
  <si>
    <t>735311560</t>
  </si>
  <si>
    <t>Montáž zostavy rozdeľovač / zberač na stenu typ 7 cestný</t>
  </si>
  <si>
    <t>48465003590011</t>
  </si>
  <si>
    <t>MOSADZNÝ ROZDEĽOVAČ S PRIETOKOMERMI, 9 OKRUHOV</t>
  </si>
  <si>
    <t>551240011900</t>
  </si>
  <si>
    <t>Guľových ventilov 1" vnút./vonk.závit s plochým tesnením pre rozdelovač</t>
  </si>
  <si>
    <t>735311760</t>
  </si>
  <si>
    <t>Montáž skrinky rozdeľovača pod omietku max. 10 okruhov</t>
  </si>
  <si>
    <t>4846500417001</t>
  </si>
  <si>
    <t>Skriňa rozdelovača , zapustená do steny mm (9 okruh.r</t>
  </si>
  <si>
    <t>769</t>
  </si>
  <si>
    <t>Montáže vzduchotechnických zariadení</t>
  </si>
  <si>
    <t>769045006.S</t>
  </si>
  <si>
    <t>Rekuperácia - rekuperačná jednotka, rozdelovač/zberač, potrubné rozvody, výustky, nasávacia výkofukové potrubie, 1x prieraz cez strechu, 1x prieraz cez stenu, flexi potrubia pre napojenie rozdeľovačom/zberačov, zápachový uzáver na odvod kondenzátu, ovláda</t>
  </si>
  <si>
    <t>kpl</t>
  </si>
  <si>
    <t>-1148240626</t>
  </si>
  <si>
    <t>769060300.S</t>
  </si>
  <si>
    <t>Montáž fan-coilu kazetového a nástenného dvojtrubkového jednocestného</t>
  </si>
  <si>
    <t>429520001110.S</t>
  </si>
  <si>
    <t>Fancoil kazetový na chladenie dvojrurkový</t>
  </si>
  <si>
    <t>429520001120.S</t>
  </si>
  <si>
    <t>Fancoil  nastenný na chladenie dvojrúrkový</t>
  </si>
  <si>
    <t xml:space="preserve"> Práce a dodávky M</t>
  </si>
  <si>
    <t>36-M</t>
  </si>
  <si>
    <t>Káblová zónová regulácia - Uponor Smartix base Pulse</t>
  </si>
  <si>
    <t>48471000920012</t>
  </si>
  <si>
    <t>Regulačný rozvádzač   na rozdelovač podlahového vykurovanie pre riadenie okruhov 230V - zakladna + transformátor</t>
  </si>
  <si>
    <t>256</t>
  </si>
  <si>
    <t>4847100092001</t>
  </si>
  <si>
    <t>Servopohon pre rozdelovač podlahového vykurovania 230V</t>
  </si>
  <si>
    <t>48471000920013</t>
  </si>
  <si>
    <t>Viessmann Vitotrol 200-A dialkové ovládanie pre jednen vykurovací okruh pre nastavenie denných teplôt a užívatelského programu</t>
  </si>
  <si>
    <t>4847100092009</t>
  </si>
  <si>
    <t>Rozširenie EA1  - rozširenie funkcii v skrinke pre montaž na stenu , prostrednictvom vstupov a vstupov je možné realizovať viac vstupo pre hlasenia a  atď</t>
  </si>
  <si>
    <t>HZS000113.1</t>
  </si>
  <si>
    <t>Elektroinštalácia  k tep. čerpadlu  ( kable,rozvádzač,  snimače, cháničky, atď)</t>
  </si>
  <si>
    <t>Závesny systém pre potrubia UK - objimky, konzoly, nosníky, kotvy, atď</t>
  </si>
  <si>
    <t>79</t>
  </si>
  <si>
    <t>HZS000114.1</t>
  </si>
  <si>
    <t>Uvedenie do prevádzky tepelného čerpadla , napustenie chladivom, atď</t>
  </si>
  <si>
    <t>HZS000114.12</t>
  </si>
  <si>
    <t>Oplechovanie potrubia k vonkjašej jednotke</t>
  </si>
  <si>
    <t>HZS000115.1</t>
  </si>
  <si>
    <t>Vykurovacia skúška</t>
  </si>
  <si>
    <t>Drobný pomocný materiál ( fitingy, spojky, mufne, tesnici a spojovaći materiál, podložky matky atď)</t>
  </si>
  <si>
    <t>07 - NN káblová prípojka</t>
  </si>
  <si>
    <t xml:space="preserve">M - Práce a dodávky M   </t>
  </si>
  <si>
    <t xml:space="preserve">    21-M - Elektromontáže   </t>
  </si>
  <si>
    <t xml:space="preserve">    21-M-001 - Materiál pre elektromontáže   </t>
  </si>
  <si>
    <t xml:space="preserve">    46-M - Zemné práce vykonávané pri externých montážnych prácach   </t>
  </si>
  <si>
    <t xml:space="preserve">    HZS - Hodinové zúčtovacie sadzby   </t>
  </si>
  <si>
    <t xml:space="preserve">Práce a dodávky M   </t>
  </si>
  <si>
    <t>21-M</t>
  </si>
  <si>
    <t xml:space="preserve">Elektromontáže   </t>
  </si>
  <si>
    <t>210010016.S</t>
  </si>
  <si>
    <t>Rúrka ohybná elektroinštalačná DN25, uložená voľne</t>
  </si>
  <si>
    <t>210010090.S</t>
  </si>
  <si>
    <t>Rúrka ohybná elektroinštalačná z HDPE, D 50 uložená voľne</t>
  </si>
  <si>
    <t>210100001.S</t>
  </si>
  <si>
    <t>Ukončenie vodičov v rozvádzač. vrátane zapojenia a vodičovej koncovky do 2,5 mm2</t>
  </si>
  <si>
    <t>210100003.S</t>
  </si>
  <si>
    <t>Ukončenie vodičov v rozvádzač. vrátane zapojenia a vodičovej koncovky do 16 mm2</t>
  </si>
  <si>
    <t>210100252.S</t>
  </si>
  <si>
    <t>Ukončenie celoplastových káblov zmrašť. záklopkou alebo páskou do 4 x 25 mm2</t>
  </si>
  <si>
    <t>210120103.S</t>
  </si>
  <si>
    <t>Poistka nožová veľkost 1 do 250 A 500 V</t>
  </si>
  <si>
    <t>210194056.S</t>
  </si>
  <si>
    <t>Skriňa RE plastová, trojfázová, dvojtarifná 1 odberateľ pre vonkajšie práce</t>
  </si>
  <si>
    <t>210800108.SJ</t>
  </si>
  <si>
    <t>Kábel medený uložený voľne CYKY-J 450/750 V 3x2,5</t>
  </si>
  <si>
    <t>210800117.SJ</t>
  </si>
  <si>
    <t>Kábel medený uložený voľne CYKY-J 450/750 V 4x10</t>
  </si>
  <si>
    <t>210901069.SJ</t>
  </si>
  <si>
    <t>Kábel hliníkový silový, uložený voľne  NAYY-J 450/750 V 4x16</t>
  </si>
  <si>
    <t>PPV</t>
  </si>
  <si>
    <t>Podiel pridružených výkonov</t>
  </si>
  <si>
    <t>%</t>
  </si>
  <si>
    <t>21-M-001</t>
  </si>
  <si>
    <t xml:space="preserve">Materiál pre elektromontáže   </t>
  </si>
  <si>
    <t>286120017600.S</t>
  </si>
  <si>
    <t>Rúrka ohybná FXP 25mm 18,3mm 750N PVC sivá</t>
  </si>
  <si>
    <t>345710005600</t>
  </si>
  <si>
    <t>Rúrka ohybná dvojplášťová HDPE, KOPOFLEX BA KF 09050 BA, D 50, KOPOS</t>
  </si>
  <si>
    <t>345810007500.S</t>
  </si>
  <si>
    <t>Koncovka rozdeľovacia SKR 4 38/11 zmraštiteľná 4x4-35mm2</t>
  </si>
  <si>
    <t>345290005800.S</t>
  </si>
  <si>
    <t>Poistková vložka nožová PNA1 40A gG, veľkosť 1</t>
  </si>
  <si>
    <t>357120010700</t>
  </si>
  <si>
    <t>Skriňa elektromerová RE 1.0-F403 (W), 1 x hlavný trojpólový istič B16, 20, resp.25, 1 x jednopólový istič pred HDO, 2x relé, nulový mostík</t>
  </si>
  <si>
    <t>341110000800.SJ</t>
  </si>
  <si>
    <t>Kábel medený CYKY-J 3x2,5 mm2</t>
  </si>
  <si>
    <t>341110001700.SJ</t>
  </si>
  <si>
    <t>Kábel medený CYKY-J 4x10 mm2</t>
  </si>
  <si>
    <t>341110033900.S</t>
  </si>
  <si>
    <t>Kábel hliníkový NAYY-J 4x16 mm2 RE</t>
  </si>
  <si>
    <t>PM</t>
  </si>
  <si>
    <t>Podružný materiál</t>
  </si>
  <si>
    <t>46-M</t>
  </si>
  <si>
    <t xml:space="preserve">Zemné práce vykonávané pri externých montážnych prácach   </t>
  </si>
  <si>
    <t>460200164.S</t>
  </si>
  <si>
    <t>Hĺbenie káblovej ryhy ručne 35 cm širokej a 80 cm hlbokej, v zemine triedy 4</t>
  </si>
  <si>
    <t>460490012.S</t>
  </si>
  <si>
    <t>Rozvinutie a uloženie výstražnej fólie z PE do ryhy, šírka do 33 cm</t>
  </si>
  <si>
    <t>283230008000.S</t>
  </si>
  <si>
    <t>Výstražná fóla PE, š. 300, farba červená</t>
  </si>
  <si>
    <t>460560164.S</t>
  </si>
  <si>
    <t>Ručný zásyp nezap. káblovej ryhy bez zhutn. zeminy, 35 cm širokej, 80 cm hlbokej v zemine tr. 4</t>
  </si>
  <si>
    <t xml:space="preserve">Hodinové zúčtovacie sadzby   </t>
  </si>
  <si>
    <t>Zabezpečenie vypnutého stavu, koordinácia so ZSE</t>
  </si>
  <si>
    <t>HZS000111.S.1</t>
  </si>
  <si>
    <t>Vypracovanie revíznej správy OPaOS</t>
  </si>
  <si>
    <t>HZS000112.S</t>
  </si>
  <si>
    <t>PD skutkového stavu</t>
  </si>
  <si>
    <t xml:space="preserve">08 - Elektroinštalácia, bleskozvod a uzemnenie   </t>
  </si>
  <si>
    <t>210010002.S</t>
  </si>
  <si>
    <t>Rúrka ohybná elektroinštalačná FXP 20, uložená pod omietkou</t>
  </si>
  <si>
    <t>210010003.S</t>
  </si>
  <si>
    <t>Rúrka ohybná elektroinštalačná FXP 25, uložená pod omietkou</t>
  </si>
  <si>
    <t>210010301.S</t>
  </si>
  <si>
    <t>Krabica prístrojová bez zapojenia (1901, KP 68, KZ 3)</t>
  </si>
  <si>
    <t>210010312.S</t>
  </si>
  <si>
    <t>Krabica (KO 97) odbočná s viečkom, bez zapojenia, kruhová</t>
  </si>
  <si>
    <t>210040512</t>
  </si>
  <si>
    <t>Ukončenie a zapojenie vodičov krabicovou nastrkovaciou svorkou</t>
  </si>
  <si>
    <t>210100002.S</t>
  </si>
  <si>
    <t>Ukončenie vodičov v rozvádzač. vrátane zapojenia a vodičovej koncovky do 6 mm2</t>
  </si>
  <si>
    <t>210110024.S</t>
  </si>
  <si>
    <t>Striedavý prepínač - radenie 6, zapustená montáž IP 44, vrátane zapojenia</t>
  </si>
  <si>
    <t>210110025.S</t>
  </si>
  <si>
    <t>Krížový prepínač - radenie 7, zapustená montáž IP 44, vrátane zapojenia</t>
  </si>
  <si>
    <t>210110041.S</t>
  </si>
  <si>
    <t>Spínač polozapustený a zapustený vrátane zapojenia jednopólový - radenie 1</t>
  </si>
  <si>
    <t>210110043.S</t>
  </si>
  <si>
    <t>Spínač polozapustený a zapustený vrátane zapojenia sériový - radenie 5</t>
  </si>
  <si>
    <t>210110044.S</t>
  </si>
  <si>
    <t>Spínač polozapustený a zapustený vrátane zapojenia dvojitý prep.stried. - radenie 5 B</t>
  </si>
  <si>
    <t>210110045.S</t>
  </si>
  <si>
    <t>Spínač polozapustený a zapustený vrátane zapojenia stried.prep.- radenie 6</t>
  </si>
  <si>
    <t>210110081.S</t>
  </si>
  <si>
    <t>Sporáková prípojka nástenná vrátane tlejivky</t>
  </si>
  <si>
    <t>210111011.S</t>
  </si>
  <si>
    <t>Domová zásuvka polozapustená alebo zapustená 250 V / 16A, vrátane zapojenia 2P + PE</t>
  </si>
  <si>
    <t>210111012.S</t>
  </si>
  <si>
    <t>Domová zásuvka polozapustená alebo zapustená, 10/16 A 250 V 2P + Z 2 x zapojenie</t>
  </si>
  <si>
    <t>210111023.S</t>
  </si>
  <si>
    <t>Domová zásuvka pre zapustenú montáž IP 44, vrátane zapojenia 250V / 16A 2P + PE</t>
  </si>
  <si>
    <t>210193073.S</t>
  </si>
  <si>
    <t>Domova rozvodnica do 56 M pre zapustenú montáž bez sekacích prác</t>
  </si>
  <si>
    <t>210201080.S</t>
  </si>
  <si>
    <t>Zapojenie LED svietidla IP20, stropného - nástenného</t>
  </si>
  <si>
    <t>210201082.S</t>
  </si>
  <si>
    <t>Zapojenie LED svietidla IP54, stropného - nástenného</t>
  </si>
  <si>
    <t>210201902.S</t>
  </si>
  <si>
    <t>Montáž svietidla interiérového na stenu do 2 kg</t>
  </si>
  <si>
    <t>210201912.S</t>
  </si>
  <si>
    <t>Montáž svietidla interiérového na strop do 2 kg</t>
  </si>
  <si>
    <t>210201922.S</t>
  </si>
  <si>
    <t>Montáž svietidla exterierového na stenu do 2 kg</t>
  </si>
  <si>
    <t>210220020.S</t>
  </si>
  <si>
    <t>Uzemňovacie vedenie v zemi FeZn do 120 mm2 vrátane izolácie spojov</t>
  </si>
  <si>
    <t>210220021.S</t>
  </si>
  <si>
    <t>Uzemňovacie vedenie v zemi FeZn vrátane izolácie spojov O 10 mm</t>
  </si>
  <si>
    <t>210220031.S</t>
  </si>
  <si>
    <t>Ekvipotenciálna svorkovnica v krabici</t>
  </si>
  <si>
    <t>210220040.S</t>
  </si>
  <si>
    <t>Svorka na potrubie Bernard vrátane pásika Cu</t>
  </si>
  <si>
    <t>210220050.S</t>
  </si>
  <si>
    <t>Označenie zvodov číselnými štítkami</t>
  </si>
  <si>
    <t>210220095.S</t>
  </si>
  <si>
    <t>Náter zvodového vodiča</t>
  </si>
  <si>
    <t>210220101.S</t>
  </si>
  <si>
    <t>Podpery vedenia FeZn na plochú strechu PV21</t>
  </si>
  <si>
    <t>210220107.S</t>
  </si>
  <si>
    <t>Podpery vedenia FeZn PV17 na zateplené fasády</t>
  </si>
  <si>
    <t>210220204.S</t>
  </si>
  <si>
    <t>Zachytávacia tyč FeZn bez osadenia JP 10, JP 15, JP 20</t>
  </si>
  <si>
    <t>210220210.S</t>
  </si>
  <si>
    <t>Podstavec betónový FeZn k zachytávacej tyči JP</t>
  </si>
  <si>
    <t>210220230.S</t>
  </si>
  <si>
    <t>Ochranná strieška FeZn</t>
  </si>
  <si>
    <t>210220240.S</t>
  </si>
  <si>
    <t>Svorka FeZn k zachytávacej, uzemňovacej tyči  SJ</t>
  </si>
  <si>
    <t>210220243.S</t>
  </si>
  <si>
    <t>Svorka FeZn spojovacia SS</t>
  </si>
  <si>
    <t>210220245.S</t>
  </si>
  <si>
    <t>Svorka FeZn pripojovacia SP</t>
  </si>
  <si>
    <t>210220246.S</t>
  </si>
  <si>
    <t>Svorka FeZn na odkvapový žľab SO</t>
  </si>
  <si>
    <t>210220247.S</t>
  </si>
  <si>
    <t>Svorka FeZn skúšobná SZ</t>
  </si>
  <si>
    <t>210220253.S</t>
  </si>
  <si>
    <t>Svorka FeZn uzemňovacia SR03</t>
  </si>
  <si>
    <t>210220260.S</t>
  </si>
  <si>
    <t>Ochranný uholník FeZn OU</t>
  </si>
  <si>
    <t>210220261.S</t>
  </si>
  <si>
    <t>Držiak ochranného uholníka FeZn do muriva DUZ</t>
  </si>
  <si>
    <t>210220800.S</t>
  </si>
  <si>
    <t>Uzemňovacie vedenie na povrchu AlMgSi drôt zvodový O 8-10 mm</t>
  </si>
  <si>
    <t>210800220.SO</t>
  </si>
  <si>
    <t>Kábel medený uložený pod omietkou CYKY-O  450/750 V  2x1,5mm2</t>
  </si>
  <si>
    <t>210800226.SJ</t>
  </si>
  <si>
    <t>Kábel medený uložený pod omietkou CYKY-J  450/750 V  3x1,5mm2</t>
  </si>
  <si>
    <t>210800226.SO</t>
  </si>
  <si>
    <t>Kábel medený uložený pod omietkou CYKY-O  450/750 V  3x1,5mm2</t>
  </si>
  <si>
    <t>210800227.SJ</t>
  </si>
  <si>
    <t>Kábel medený uložený pod omietkou CYKY-J  450/750 V  3x2,5mm2</t>
  </si>
  <si>
    <t>210800239.SJ</t>
  </si>
  <si>
    <t>Kábel medený uložený pod omietkou CYKY-J  450/750 V  5x2,5mm2</t>
  </si>
  <si>
    <t>210800613.S</t>
  </si>
  <si>
    <t>Vodič medený uložený voľne H07V-K (CYA)  450/750 V 6</t>
  </si>
  <si>
    <t>210800615.S</t>
  </si>
  <si>
    <t>Vodič medený uložený voľne H07V-K (CYA)  450/750 V 16</t>
  </si>
  <si>
    <t>210803503</t>
  </si>
  <si>
    <t>Vysokofrekvenčný koaxiálny kábel v rúrke alebo voľne uložený</t>
  </si>
  <si>
    <t>220301201</t>
  </si>
  <si>
    <t>Zásuvka dátová 2xRJ45 , montáž vrátane zapojenia, pod omietku</t>
  </si>
  <si>
    <t>220511025.S</t>
  </si>
  <si>
    <t>Montáž konektoru (zástrčky) alebo ukončenie na PATCH panely</t>
  </si>
  <si>
    <t>220511031.S</t>
  </si>
  <si>
    <t>Kábel SYKFY/ FTP v rúrkach alebo voľne</t>
  </si>
  <si>
    <t>220730001</t>
  </si>
  <si>
    <t>Zásuvka televízna, montáž vrátane zapojenia, pod omietku, priechodná resp.koncová</t>
  </si>
  <si>
    <t>MV</t>
  </si>
  <si>
    <t>Murárske výpomoci</t>
  </si>
  <si>
    <t>345710009100</t>
  </si>
  <si>
    <t>Rúrka ohybná vlnitá pancierová PVC-U, FXP D 20</t>
  </si>
  <si>
    <t>345710007900</t>
  </si>
  <si>
    <t>Rúrka ohybná vlnitá pancierová PVC-U, FXP D 25</t>
  </si>
  <si>
    <t>345410002400.S</t>
  </si>
  <si>
    <t>Krabica inštalačná KU 68-1901 KA pod omietku</t>
  </si>
  <si>
    <t>345410002300.S</t>
  </si>
  <si>
    <t>Krabica prístrojová rozvodná z PVC pod omietku KPR 68</t>
  </si>
  <si>
    <t>345410000700.S</t>
  </si>
  <si>
    <t>Krabica odbočná z PVC s viečkom pod omietku KO 97/5</t>
  </si>
  <si>
    <t>354310004200</t>
  </si>
  <si>
    <t>Svorka krabicová 2273-203 WAGO 3x0,5-2,5mm2 3-pólová</t>
  </si>
  <si>
    <t>354310004300</t>
  </si>
  <si>
    <t>Svorka krabicová 2273-204 WAGO 4x0,5-2,5mm2 4-pólová</t>
  </si>
  <si>
    <t>3450601600</t>
  </si>
  <si>
    <t>Svorka krabicová 2273-205 WAGO 5x0,5-2,5mm2 5-pólová</t>
  </si>
  <si>
    <t>345330002955.S</t>
  </si>
  <si>
    <t>Prepínač pre zapustenú montáž, radenie 7, IP44 Niloé biela</t>
  </si>
  <si>
    <t>345340007955.S</t>
  </si>
  <si>
    <t>Spínač pre zapustenú montáž, radenie č.5, IP20 Niloé biela</t>
  </si>
  <si>
    <t>345330002970.S</t>
  </si>
  <si>
    <t>Prepínač pre zapustenú montáž, radenie 6, IP44 Niloé biela</t>
  </si>
  <si>
    <t>345340004500.S</t>
  </si>
  <si>
    <t>Spínač pre zapustenú montáž, radenie č.1, IP20 Niloé biela</t>
  </si>
  <si>
    <t>345330003470.S</t>
  </si>
  <si>
    <t>Prepínač dvojitý striedavý zapustený, radenie 6+6, IP20 Niloé biela</t>
  </si>
  <si>
    <t>345330003510.S</t>
  </si>
  <si>
    <t>Spínač pre zapustenú montáž, radenie č.6, IP20 Niloé biela</t>
  </si>
  <si>
    <t>345320003610.S</t>
  </si>
  <si>
    <t>Spínač sporákový Tango 3425A-0344 B R3 16A biely</t>
  </si>
  <si>
    <t>345520000430.S</t>
  </si>
  <si>
    <t>Zásuvka jednonásobná polozapustená, radenie 2P+PE, IP20 Niloé biela</t>
  </si>
  <si>
    <t>345520000450.S</t>
  </si>
  <si>
    <t>Zásuvka dvojnásobná polozapustená, radenie 2x(2P+PE), IP20 Niloé biela</t>
  </si>
  <si>
    <t>345520000470.S</t>
  </si>
  <si>
    <t>Zásuvka jednonásobná polozapustená, radenie 2P+PE, IP44 Niloé biela</t>
  </si>
  <si>
    <t>357150000330.S</t>
  </si>
  <si>
    <t>Rozvádzač RS</t>
  </si>
  <si>
    <t>348140003450</t>
  </si>
  <si>
    <t>EL1 - Svietidlo LED stropné 15W, 230V,AC,50Hz, IP20, typ podľa výberu investora</t>
  </si>
  <si>
    <t>348140003450.S</t>
  </si>
  <si>
    <t>EL4 - Svietidlo LED žiarivkové stropné 2x16W, 230V, AC, 50Hz, IP20, typ podľa výberu investora</t>
  </si>
  <si>
    <t>348140003452</t>
  </si>
  <si>
    <t>EL5 - Vývod pre svietidlo LED nástenné, 230V,AC,50Hz, IP20, typ podľa výberu investora</t>
  </si>
  <si>
    <t>348140003472</t>
  </si>
  <si>
    <t>EL2 - Svietidlo LED stropné 15W, 230V, AC, 50Hz, IP43, typ podľa výberu investora</t>
  </si>
  <si>
    <t>348140003472.S</t>
  </si>
  <si>
    <t>EL3 - Svietidlo LED nástenné 15W, 230V,AC,50Hz, IP43, typ podľa výberu investora</t>
  </si>
  <si>
    <t>85</t>
  </si>
  <si>
    <t>348140003474</t>
  </si>
  <si>
    <t>EL6 - Svietidlo LED nástenné 15W, 230V/AC,50Hz, IP54, typ podľa výberu investora</t>
  </si>
  <si>
    <t>354410058800.S</t>
  </si>
  <si>
    <t>Pásovina uzemňovacia FeZn 30 x 4 mm</t>
  </si>
  <si>
    <t>kg</t>
  </si>
  <si>
    <t>354410054800.S</t>
  </si>
  <si>
    <t>Drôt bleskozvodový FeZn, d 10 mm</t>
  </si>
  <si>
    <t>345610005100.S</t>
  </si>
  <si>
    <t>Svorkovnica ekvipotenciálna 1804/UP 6x16mm2 mosadz</t>
  </si>
  <si>
    <t>354410006200.S</t>
  </si>
  <si>
    <t>Svorka uzemňovacia Bernard ZSA 16</t>
  </si>
  <si>
    <t>354410066900.S</t>
  </si>
  <si>
    <t>Páska CU, bleskozvodný a uzemňovací materiál, dĺžka 0,5 m</t>
  </si>
  <si>
    <t>354410064800.S</t>
  </si>
  <si>
    <t>Štítok orientačný nerezový na zvody</t>
  </si>
  <si>
    <t>246420001200.S</t>
  </si>
  <si>
    <t>Den Braven Gumoasfaltová hydroizolácia DenBit DISPER DN</t>
  </si>
  <si>
    <t>354410035100.S</t>
  </si>
  <si>
    <t>Podpera vedenia PV 21 bet. 140x100x77mm beton/plast na plochú strechu</t>
  </si>
  <si>
    <t>354410034100.S</t>
  </si>
  <si>
    <t>Podpera vedenia FeZn na zateplené fasády označenie PV 17-2</t>
  </si>
  <si>
    <t>354410023100.S</t>
  </si>
  <si>
    <t>Tyč zachytávacia JP 15 1,5m FeZn bez osadenia</t>
  </si>
  <si>
    <t>354410024800.S</t>
  </si>
  <si>
    <t>Podstavec betónový k zachytávacej tyči FeZn označenie JP a OB 350x350</t>
  </si>
  <si>
    <t>354410004000.S</t>
  </si>
  <si>
    <t>Svorka FeZn pripájaca označenie SP 1</t>
  </si>
  <si>
    <t>354410004300.S</t>
  </si>
  <si>
    <t>Svorka FeZn skúšobná označenie SZ</t>
  </si>
  <si>
    <t>354410000900.S</t>
  </si>
  <si>
    <t>Svorka FeZn uzemňovacia označenie SR 03 A</t>
  </si>
  <si>
    <t>354410025000.S</t>
  </si>
  <si>
    <t>Strieška FeZn ochranná horná označenie OS 02</t>
  </si>
  <si>
    <t>354410001500.S</t>
  </si>
  <si>
    <t>Svorka FeZn k uzemňovacej tyči označenie SJ 01</t>
  </si>
  <si>
    <t>354410003600.S</t>
  </si>
  <si>
    <t>Svorka FeZn spojovacia označenie SS m. 2 skrutky s príložkou</t>
  </si>
  <si>
    <t>354410004200.S</t>
  </si>
  <si>
    <t>Svorka FeZn odkvapová označenie SO</t>
  </si>
  <si>
    <t>354410053300.S</t>
  </si>
  <si>
    <t>Uholník ochranný FeZn označenie OU 1,7 m</t>
  </si>
  <si>
    <t>354410053600.S</t>
  </si>
  <si>
    <t>Držiak FeZn ochranného uholníka do muriva označenie DUZ</t>
  </si>
  <si>
    <t>354410064200.S</t>
  </si>
  <si>
    <t>Drôt bleskozvodový zliatina AlMgSi, d 8 mm, Al</t>
  </si>
  <si>
    <t>341110000100.SO</t>
  </si>
  <si>
    <t>Kábel medený CYKY-O 2x1,5 mm2</t>
  </si>
  <si>
    <t>341110000700.SJ</t>
  </si>
  <si>
    <t>Kábel medený CYKY-J 3x1,5 mm2</t>
  </si>
  <si>
    <t>341110000700.SO</t>
  </si>
  <si>
    <t>Kábel medený CYKY-O 3x1,5 mm2</t>
  </si>
  <si>
    <t>220</t>
  </si>
  <si>
    <t>341110002000.SJ</t>
  </si>
  <si>
    <t>Kábel medený CYKY-J 5x2,5 mm2</t>
  </si>
  <si>
    <t>341310009100.S</t>
  </si>
  <si>
    <t>Vodič medený flexibilný H07V-K 6 mm2</t>
  </si>
  <si>
    <t>224</t>
  </si>
  <si>
    <t>341310009300.S</t>
  </si>
  <si>
    <t>Vodič medený flexibilný H07V-K zž 16 mm2</t>
  </si>
  <si>
    <t>226</t>
  </si>
  <si>
    <t>341230001200.S</t>
  </si>
  <si>
    <t>Kábel dátový pevný FTP cat.6 AWG23 LSOH 250MHz interiér</t>
  </si>
  <si>
    <t>228</t>
  </si>
  <si>
    <t>345012RJ1201</t>
  </si>
  <si>
    <t>Zásuvka dátová 2x RJ45 cat.6, IP20 Niloé biela</t>
  </si>
  <si>
    <t>230</t>
  </si>
  <si>
    <t>3412160230</t>
  </si>
  <si>
    <t>Koaxiálny kábel VCCKY 75-4,8</t>
  </si>
  <si>
    <t>232</t>
  </si>
  <si>
    <t>345012TV010</t>
  </si>
  <si>
    <t>Zásuvka televízna TV-R-SAT pre hviezdicový rozvod, IP20 Niloé biela</t>
  </si>
  <si>
    <t>234</t>
  </si>
  <si>
    <t>585410000160.S</t>
  </si>
  <si>
    <t>Sádra štukatérska 30kg sivá</t>
  </si>
  <si>
    <t>236</t>
  </si>
  <si>
    <t>238</t>
  </si>
  <si>
    <t>Sekacie a búracie práce</t>
  </si>
  <si>
    <t>240</t>
  </si>
  <si>
    <t>HZS000113.S</t>
  </si>
  <si>
    <t>Vypracovanie revíznej správy OPaOS elektroinštalácie, bleskozvodu a uzemnenia</t>
  </si>
  <si>
    <t>242</t>
  </si>
  <si>
    <t>HZS000114.S</t>
  </si>
  <si>
    <t>244</t>
  </si>
  <si>
    <t>01 - Stavebná časť</t>
  </si>
  <si>
    <t>D1 - PRÁCE A DODÁVKY HSV</t>
  </si>
  <si>
    <t xml:space="preserve">    1 - ZEMNE PRÁCE</t>
  </si>
  <si>
    <t xml:space="preserve">    2 - ZÁKLADY</t>
  </si>
  <si>
    <t xml:space="preserve">    5 - KOMUNIKÁCIE</t>
  </si>
  <si>
    <t xml:space="preserve">      6 - Úpravy povrchov, podlahy, osadenie</t>
  </si>
  <si>
    <t xml:space="preserve">    9 - OSTATNÉ KONŠTRUKCIE A PRÁCE</t>
  </si>
  <si>
    <t>D2 - PRÁCE A DODÁVKY PSV</t>
  </si>
  <si>
    <t xml:space="preserve">    711 - Izolácie proti vode a vlhkosti</t>
  </si>
  <si>
    <t xml:space="preserve">    713 - Izolácie tepelné</t>
  </si>
  <si>
    <t xml:space="preserve">    763 - Konštrukcie  - drevostavby</t>
  </si>
  <si>
    <t xml:space="preserve">    764 - Konštrukcie klampiarske</t>
  </si>
  <si>
    <t xml:space="preserve">    766 - Konštrukcie stolárske</t>
  </si>
  <si>
    <t xml:space="preserve">    767 - Konštrukcie doplnk. kovové stavebné</t>
  </si>
  <si>
    <t xml:space="preserve">    771 - Podlahy z dlaždíc  keramických</t>
  </si>
  <si>
    <t xml:space="preserve">    781 - Obklady z obkladačiek a dosiek</t>
  </si>
  <si>
    <t xml:space="preserve">    784 - Maľby</t>
  </si>
  <si>
    <t xml:space="preserve">    OSTATNÉ - OSTATNÉ</t>
  </si>
  <si>
    <t>D1</t>
  </si>
  <si>
    <t>PRÁCE A DODÁVKY HSV</t>
  </si>
  <si>
    <t>ZEMNE PRÁCE</t>
  </si>
  <si>
    <t>131201201</t>
  </si>
  <si>
    <t>Hĺbenie jám zapaž. v horn. tr. 3 do 100 m3</t>
  </si>
  <si>
    <t>131201209</t>
  </si>
  <si>
    <t>Príplatok za lepivosť horn. tr. 3</t>
  </si>
  <si>
    <t>132201101</t>
  </si>
  <si>
    <t>Hĺbenie rýh šírka do 60 cm v horn. tr. 3 do 100 m3</t>
  </si>
  <si>
    <t>132201110</t>
  </si>
  <si>
    <t>Príplatok za lepivosť horniny tr. 3 v rýhach š. do 60 cm s urovnaním dna</t>
  </si>
  <si>
    <t>162201102</t>
  </si>
  <si>
    <t>Vodorovné premiestnenie výkopu do 50 m horn. tr. 1-4</t>
  </si>
  <si>
    <t>162701105</t>
  </si>
  <si>
    <t>Vodorovné premiestnenie výkopu do 10000 m horn. tr. 1-4</t>
  </si>
  <si>
    <t>162701109</t>
  </si>
  <si>
    <t>Príplatok za každých ďalších 1000 m nad 10000 m horn. tr. 1-4</t>
  </si>
  <si>
    <t>167101101</t>
  </si>
  <si>
    <t>Nakladanie výkopku do 100 m3 v horn. tr. 1-4</t>
  </si>
  <si>
    <t>171201201</t>
  </si>
  <si>
    <t>Uloženie sypaniny na skládku</t>
  </si>
  <si>
    <t>174101001</t>
  </si>
  <si>
    <t>Zásyp zhutnený jám, šachiet, rýh, zárezov alebo okolo objektov do 100 m3</t>
  </si>
  <si>
    <t>181101101</t>
  </si>
  <si>
    <t>Úprava pláne v zárezoch v horn. tr. 1-4 bez zhutnenia</t>
  </si>
  <si>
    <t>ZÁKLADY</t>
  </si>
  <si>
    <t>215901101</t>
  </si>
  <si>
    <t>Zhutnenie podložia z hor. súdr. do 92%PS a nesúdr. Id do 0,8</t>
  </si>
  <si>
    <t>270331004</t>
  </si>
  <si>
    <t>Prestup v základoch z PVC rúr dĺžky do 400 mm, vn. pr. 100 mm, potrubie vonk.pr. 20-65 mm</t>
  </si>
  <si>
    <t>kus</t>
  </si>
  <si>
    <t>270333004</t>
  </si>
  <si>
    <t>Prestup v základoch z PVC rúr dĺžky do 400 mm, vn. pr. 300 mm, potrubie vonk.pr. 181-230 mm</t>
  </si>
  <si>
    <t>271511121</t>
  </si>
  <si>
    <t>Násyp pod základové konštrukcie so zhutnením zo štrkopiesku fr.0-32 mm</t>
  </si>
  <si>
    <t>271531111</t>
  </si>
  <si>
    <t>Vankúš pod základy z kameniva hrubého drveného 0-63 mm - okapový chodník</t>
  </si>
  <si>
    <t>271571111</t>
  </si>
  <si>
    <t>Vankúš pod základy zo štrkopiesku triedeného</t>
  </si>
  <si>
    <t>273321411-R</t>
  </si>
  <si>
    <t>Základové dosky zo železobetónu tr. C25/30 - okapový chodník</t>
  </si>
  <si>
    <t>273321411</t>
  </si>
  <si>
    <t>Základové dosky zo železobetónu tr. C25/30</t>
  </si>
  <si>
    <t>273356021-R</t>
  </si>
  <si>
    <t>Debnenie základových dosiek betón vodost., ŽB, plochy rovinné, zhotovenie - okapový chodník</t>
  </si>
  <si>
    <t>273356021</t>
  </si>
  <si>
    <t>Debnenie základových dosiek betón vodost., ŽB, plochy rovinné, zhotovenie</t>
  </si>
  <si>
    <t>273356022-R</t>
  </si>
  <si>
    <t>Debnenie základových dosiek betón vodost., ŽB, plochy rovinné, odstránenie - okapový chodník</t>
  </si>
  <si>
    <t>273356022</t>
  </si>
  <si>
    <t>Debnenie základových dosiek betón vodost., ŽB, plochy rovinné, odstránenie</t>
  </si>
  <si>
    <t>273362029</t>
  </si>
  <si>
    <t>Výstuž základových dosiek zo zvarovaných sietí KARI d 6/6 mm, oko 150x150 mm - okapový chodník</t>
  </si>
  <si>
    <t>273362033</t>
  </si>
  <si>
    <t>Výstuž základových dosiek zo zvarovaných sietí KARI d 8/8 mm, oko 150x150 mm</t>
  </si>
  <si>
    <t>274321411</t>
  </si>
  <si>
    <t>Základové pásy zo železobetónu tr. C25/30</t>
  </si>
  <si>
    <t>274361921</t>
  </si>
  <si>
    <t>Výstuž základových pásov zo zvarovaných sietí ťahaných</t>
  </si>
  <si>
    <t>275321411</t>
  </si>
  <si>
    <t>Základové pätky zo železobetónu tr. C25/30</t>
  </si>
  <si>
    <t>275361921</t>
  </si>
  <si>
    <t>Výstuž základových pätiek zo zvarovaných sietí ťahaných</t>
  </si>
  <si>
    <t>279316141</t>
  </si>
  <si>
    <t>Základový múr hr. do 25 cm z betónu C16/20 do zabudovaného debnenia z tvárnic hr. jadra do 20cm</t>
  </si>
  <si>
    <t>279361821</t>
  </si>
  <si>
    <t>Výstuž základových múrov BSt 500 (10505)</t>
  </si>
  <si>
    <t>KOMUNIKÁCIE</t>
  </si>
  <si>
    <t>564752111</t>
  </si>
  <si>
    <t>Podklad z kameniva hrub. drv. 32-63 mm s výpl. kamenivom hr. 150 mm</t>
  </si>
  <si>
    <t>564811111</t>
  </si>
  <si>
    <t>Podklad zo štrkodrte hr. 50 mm</t>
  </si>
  <si>
    <t>596811111</t>
  </si>
  <si>
    <t>Kladenie betónovej dlažby pre chodcov do lôžka z kameniva ťaženého</t>
  </si>
  <si>
    <t>592450010</t>
  </si>
  <si>
    <t>Zámková dlažba</t>
  </si>
  <si>
    <t>Úpravy povrchov, podlahy, osadenie</t>
  </si>
  <si>
    <t>622466115</t>
  </si>
  <si>
    <t>Príprava podkladu BAUMIT,pod omietky vonk.stien, zvýš. priľnavosti</t>
  </si>
  <si>
    <t>622464231</t>
  </si>
  <si>
    <t>Omietka vonk. stien tenkovrstv. BAUMIT silikónová základ a škrabaná 1 mm</t>
  </si>
  <si>
    <t>622481118</t>
  </si>
  <si>
    <t>Potiahnutie vonk. stien sklovláknitým pletivom vtlačeným do tmelu</t>
  </si>
  <si>
    <t>2455E0200-01</t>
  </si>
  <si>
    <t>Stierka Baumit DuoContact</t>
  </si>
  <si>
    <t>6282H0201</t>
  </si>
  <si>
    <t>Mriežka sklotextilná VERTEX R117 145g/m2 (1,1x50m)</t>
  </si>
  <si>
    <t>629994006</t>
  </si>
  <si>
    <t>Rohová lišta Al 100x100 mm s tkaninou k zateplovaniu stien</t>
  </si>
  <si>
    <t>631312651</t>
  </si>
  <si>
    <t>Mazanina z betónu prostého tr.C 20/25 hr. nad 50 do 80 mm</t>
  </si>
  <si>
    <t>631319222</t>
  </si>
  <si>
    <t>Príplatok k mazaninám za pridanie polymerových makrovlákien pre objemové vystuženie 3 kg/m3</t>
  </si>
  <si>
    <t>OSTATNÉ KONŠTRUKCIE A PRÁCE</t>
  </si>
  <si>
    <t>916561111</t>
  </si>
  <si>
    <t>Osadenie záhon. obrubníka betón. do lôžka z betónu tr. C 12/15 s bočnou oporou</t>
  </si>
  <si>
    <t>59217A101</t>
  </si>
  <si>
    <t>Obrubník parkový Prefa 1000/50/200mm</t>
  </si>
  <si>
    <t>918101111</t>
  </si>
  <si>
    <t>Lôžko pod obrubníky, krajníky, obruby z betónu tr. C 12/15</t>
  </si>
  <si>
    <t>953948201</t>
  </si>
  <si>
    <t>Kotvy chemickým tmelom M 20 hl 170 mm do betónu, ŽB alebo kameňa s vyvŕtaním otvoru</t>
  </si>
  <si>
    <t>2463T0101</t>
  </si>
  <si>
    <t>LEPIACA HMOTA HIT-RE 500 V4 (Vytlač. lep. hm. HIT-RE 500 V4/330 #2287556)</t>
  </si>
  <si>
    <t>2463T0104</t>
  </si>
  <si>
    <t>KOTEVNÁ SKRUTKA HAS-E 5.8 (Kotevná skrut. HAS-E-5.8 M20X170/308 #88907)</t>
  </si>
  <si>
    <t>998012041</t>
  </si>
  <si>
    <t>Presun hmôt pre budovy výšky do 6 m</t>
  </si>
  <si>
    <t>D2</t>
  </si>
  <si>
    <t>PRÁCE A DODÁVKY PSV</t>
  </si>
  <si>
    <t>711</t>
  </si>
  <si>
    <t>Izolácie proti vode a vlhkosti</t>
  </si>
  <si>
    <t>711107351</t>
  </si>
  <si>
    <t>Tekutá hydroizolácia Mapelastic pre vnútorné použitie vodorovná</t>
  </si>
  <si>
    <t>2455L0118</t>
  </si>
  <si>
    <t>Zmes hydroizolačná dvojzložková Mapei Mapelastic (A+B) bal.32kg</t>
  </si>
  <si>
    <t>711107352</t>
  </si>
  <si>
    <t>Tekutá hydroizolácia Mapelastic pre vnútorné použitie zvislá</t>
  </si>
  <si>
    <t>2455L0118-01</t>
  </si>
  <si>
    <t>711111001</t>
  </si>
  <si>
    <t>Zhotovenie izolácie proti vlhkosti za studena vodor. náterom asfalt. penetr.</t>
  </si>
  <si>
    <t>111631500</t>
  </si>
  <si>
    <t>Lak asfaltový ALP-PENETRAL sudy</t>
  </si>
  <si>
    <t>711112001</t>
  </si>
  <si>
    <t>Zhotovenie izolácie proti vlhkosti za studena zvislá náterom asfalt. penetr.</t>
  </si>
  <si>
    <t>111631500-01</t>
  </si>
  <si>
    <t>711141559</t>
  </si>
  <si>
    <t>Zhotovenie izolácie proti vlhkosti pritavením NAIP vodor.</t>
  </si>
  <si>
    <t>628322810</t>
  </si>
  <si>
    <t>Pás ťažký asfaltový HYDROBIT V 60 S 35</t>
  </si>
  <si>
    <t>711142559</t>
  </si>
  <si>
    <t>Zhotovenie izolácie proti vlhkosti pritavením NAIP zvislá</t>
  </si>
  <si>
    <t>628322810-01</t>
  </si>
  <si>
    <t>998711201</t>
  </si>
  <si>
    <t>Presun hmôt pre izolácie proti vode v objektoch výšky do 6 m</t>
  </si>
  <si>
    <t>Izolácie tepelné</t>
  </si>
  <si>
    <t>713111121</t>
  </si>
  <si>
    <t>Montáž tep. izolácie stropov rovných spodom, pripevnenie drôtom</t>
  </si>
  <si>
    <t>2832E0604</t>
  </si>
  <si>
    <t>Parozábrana Jutafol N 140 štandard 311108</t>
  </si>
  <si>
    <t>6315C1324</t>
  </si>
  <si>
    <t>Pás izolačný zo sklenej vlny Isover Domo Plus hr.10cm š.pásu 120cm</t>
  </si>
  <si>
    <t>6315C1329</t>
  </si>
  <si>
    <t>Pás izolačný zo sklenej vlny Isover Domo Plus hr.20cm š.pásu 120cm</t>
  </si>
  <si>
    <t>713121111</t>
  </si>
  <si>
    <t>Montáž tep. izolácie podláh 1 x položenie</t>
  </si>
  <si>
    <t>2831O0201</t>
  </si>
  <si>
    <t>Polystyrén EPS 150S podlahový hr.120mm 1000x500/1000x1000/1000x2000mm</t>
  </si>
  <si>
    <t>713121211</t>
  </si>
  <si>
    <t>Montáž tepelnej izolácie podláh volne kladenými okrajovými páskami</t>
  </si>
  <si>
    <t>2463J0453</t>
  </si>
  <si>
    <t>Dilatačný pás s fóliou 5 mm x 150 mm x 50 m DEN BRAVEN</t>
  </si>
  <si>
    <t>713133205</t>
  </si>
  <si>
    <t>Montáž tepel. izolácie podzem. stien a základov extr. polyst. prikotvením a do lepidla</t>
  </si>
  <si>
    <t>2455E0200</t>
  </si>
  <si>
    <t>2831P0120</t>
  </si>
  <si>
    <t>Polystyrén Austrotherm XPS TOP P GK hr.150mm,600x1250mm</t>
  </si>
  <si>
    <t>553956526</t>
  </si>
  <si>
    <t>Hmoždinka tanierová BRAVOLL s oceľovým skrutkovacím trňom 235 mm</t>
  </si>
  <si>
    <t>713191120</t>
  </si>
  <si>
    <t>Izolácia tepelná podláh, stropov, striech vrchom, položením PE fólia</t>
  </si>
  <si>
    <t>611955080</t>
  </si>
  <si>
    <t>Folia PE 0.20 mm</t>
  </si>
  <si>
    <t>998713201</t>
  </si>
  <si>
    <t>Presun hmôt pre izolácie tepelné v objektoch výšky do 6 m</t>
  </si>
  <si>
    <t>763</t>
  </si>
  <si>
    <t>Konštrukcie  - drevostavby</t>
  </si>
  <si>
    <t>763111137</t>
  </si>
  <si>
    <t>Priečky sadrokart. s izol. hr 100 mm RIGIPS jednod. CW a UW dosky 1x RBI hr 12,5</t>
  </si>
  <si>
    <t>763127533</t>
  </si>
  <si>
    <t>Voľne stojaca predsadená stena Rigips hr. 90 mm, opláštená RBI 12.5 mm s izoláciou</t>
  </si>
  <si>
    <t>763133030</t>
  </si>
  <si>
    <t>Podhľady sadr RIGIPS zavesený 2x profil UD a CD dosky RBI hr. 12,5 mm</t>
  </si>
  <si>
    <t>998763201</t>
  </si>
  <si>
    <t>Presun hmôt pre drevostavby v objektoch výšky do 12 m</t>
  </si>
  <si>
    <t>764</t>
  </si>
  <si>
    <t>Konštrukcie klampiarske</t>
  </si>
  <si>
    <t>764410330</t>
  </si>
  <si>
    <t>Klamp. AL hr. 0,8 oplechovanie parapetov rš 200</t>
  </si>
  <si>
    <t>5535J0342</t>
  </si>
  <si>
    <t>Plech zvitkový Maslen lesklý poly 25u hr.0,88mm</t>
  </si>
  <si>
    <t>764701132</t>
  </si>
  <si>
    <t>Montáž odpadnej rúry spodný diel rúry odpadný - systém KJG</t>
  </si>
  <si>
    <t>5535M0690</t>
  </si>
  <si>
    <t>Rúra zvodová lakovaný pozink</t>
  </si>
  <si>
    <t>764701141</t>
  </si>
  <si>
    <t>Montáž odpadného kolena - systém KJG</t>
  </si>
  <si>
    <t>5535M0687</t>
  </si>
  <si>
    <t>Zvodové koleno tupé 40° lakovaný pozink</t>
  </si>
  <si>
    <t>764701151</t>
  </si>
  <si>
    <t>Montáž odpadného výtokového kolena - systém KJG</t>
  </si>
  <si>
    <t>5535M0688</t>
  </si>
  <si>
    <t>Koleno lvýtokové 72° lakovaný pozink</t>
  </si>
  <si>
    <t>764710211</t>
  </si>
  <si>
    <t>Montáž objímky zatĺkacej - systém KJG</t>
  </si>
  <si>
    <t>5535M0691</t>
  </si>
  <si>
    <t>Objímka šrobovacia</t>
  </si>
  <si>
    <t>764761251</t>
  </si>
  <si>
    <t>Montáž žľabov podokapných - systém KJG</t>
  </si>
  <si>
    <t>5535M0680</t>
  </si>
  <si>
    <t>Žľab polkruhový 330 lakovaný pozink</t>
  </si>
  <si>
    <t>764761252</t>
  </si>
  <si>
    <t>Montáž hákov podokapných - systém KJG</t>
  </si>
  <si>
    <t>5535M0678</t>
  </si>
  <si>
    <t>Hák žľabový lakovaný pozink 330mm</t>
  </si>
  <si>
    <t>764762231</t>
  </si>
  <si>
    <t>Montáž čela žľabu podokapného - systém KJG</t>
  </si>
  <si>
    <t>5535M0684</t>
  </si>
  <si>
    <t>Čelo žľabové lakovaný pozink 330</t>
  </si>
  <si>
    <t>764762241</t>
  </si>
  <si>
    <t>Montáž spojky žľabov (dilatácia) - systém KJG</t>
  </si>
  <si>
    <t>5535M0700</t>
  </si>
  <si>
    <t>Dilatačná spojka žlabu 330</t>
  </si>
  <si>
    <t>764762242</t>
  </si>
  <si>
    <t>Montáž spojky žľabov s tmelením - systém KJG</t>
  </si>
  <si>
    <t>5535M0699</t>
  </si>
  <si>
    <t>Spojka žlabu 330 lakovaný pozink</t>
  </si>
  <si>
    <t>764762251</t>
  </si>
  <si>
    <t>Montáž kotlíka - systém KJG</t>
  </si>
  <si>
    <t>5535M0686</t>
  </si>
  <si>
    <t>Kotlík kónický lakovany pozink 330/100</t>
  </si>
  <si>
    <t>764762261</t>
  </si>
  <si>
    <t>Montáž filtračnej vložky kotlíka - systém KJG</t>
  </si>
  <si>
    <t>5535M0701</t>
  </si>
  <si>
    <t>Filtračná vložka do kotlíka</t>
  </si>
  <si>
    <t>764999904</t>
  </si>
  <si>
    <t>Dodávka a montáž spojovacích prostriedkov</t>
  </si>
  <si>
    <t>súbor</t>
  </si>
  <si>
    <t>764999905</t>
  </si>
  <si>
    <t>Dodávka a montáž klampiarskych výrobkov</t>
  </si>
  <si>
    <t>subor</t>
  </si>
  <si>
    <t>998764201</t>
  </si>
  <si>
    <t>Presun hmôt pre klampiarske konštr. v objektoch výšky do 6 m</t>
  </si>
  <si>
    <t>766</t>
  </si>
  <si>
    <t>Konštrukcie stolárske</t>
  </si>
  <si>
    <t>766124200</t>
  </si>
  <si>
    <t>Montáž drev. stien kompl. zách. 1,05x2,00m s jedným krídl.</t>
  </si>
  <si>
    <t>611100070</t>
  </si>
  <si>
    <t>Dverná zástena, povrchová úprava CPL, jednokrídlové dvere 600 mm, zástena na nožičkách lepených k podlahe</t>
  </si>
  <si>
    <t>766628731</t>
  </si>
  <si>
    <t>Montáž okien s hydroizolačnými ISO páskami</t>
  </si>
  <si>
    <t>553357000</t>
  </si>
  <si>
    <t>Flexi tesniaci okenný pás INTERIÉR 75 mm x 30 m červená typ E</t>
  </si>
  <si>
    <t>balenie</t>
  </si>
  <si>
    <t>246</t>
  </si>
  <si>
    <t>553357100</t>
  </si>
  <si>
    <t>Flexi tesniaci okenný pás EXTERIÉR 75 mm x 30 m biela typ E</t>
  </si>
  <si>
    <t>248</t>
  </si>
  <si>
    <t>553419890</t>
  </si>
  <si>
    <t>Okno plastové, farba antracitová otváravo sklopné 900x600 mm</t>
  </si>
  <si>
    <t>250</t>
  </si>
  <si>
    <t>553419910</t>
  </si>
  <si>
    <t>Okno plastové, farba antracitová sklopné 2155x2300 mm</t>
  </si>
  <si>
    <t>252</t>
  </si>
  <si>
    <t>766629214</t>
  </si>
  <si>
    <t>Montáž dvier s hydroizolačnými ISO páskami</t>
  </si>
  <si>
    <t>254</t>
  </si>
  <si>
    <t>553357300</t>
  </si>
  <si>
    <t>553357500</t>
  </si>
  <si>
    <t>258</t>
  </si>
  <si>
    <t>553419990</t>
  </si>
  <si>
    <t>Dvere vchodové antracitové presklene 900x2300 mm</t>
  </si>
  <si>
    <t>260</t>
  </si>
  <si>
    <t>553420000</t>
  </si>
  <si>
    <t>Dvere vchodové presklenné antracitové 900x2250 mm</t>
  </si>
  <si>
    <t>262</t>
  </si>
  <si>
    <t>766661112</t>
  </si>
  <si>
    <t>Montáž dvier kompl. otvár. do zárubne 1-krídl. do 0,8m</t>
  </si>
  <si>
    <t>264</t>
  </si>
  <si>
    <t>611628520</t>
  </si>
  <si>
    <t>Dvere vnútorné fóliované 60x197 D1 plné C</t>
  </si>
  <si>
    <t>266</t>
  </si>
  <si>
    <t>611628550</t>
  </si>
  <si>
    <t>Dvere vnútorné fóliované 70x197 D1 plné C</t>
  </si>
  <si>
    <t>268</t>
  </si>
  <si>
    <t>611628580</t>
  </si>
  <si>
    <t>Dvere vnútorné fóliované 80x197 D1 plné C</t>
  </si>
  <si>
    <t>270</t>
  </si>
  <si>
    <t>766661122</t>
  </si>
  <si>
    <t>Montáž dvier kompl. otvár. do zárubne 1-krídl. nad 0,8m</t>
  </si>
  <si>
    <t>272</t>
  </si>
  <si>
    <t>611628610</t>
  </si>
  <si>
    <t>Dvere vnútorné fóliované 90x197 D1 plné C</t>
  </si>
  <si>
    <t>274</t>
  </si>
  <si>
    <t>766682111</t>
  </si>
  <si>
    <t>Montáž zárubní obložkových pre dvere jednokrídl. hr.steny do 170 mm</t>
  </si>
  <si>
    <t>276</t>
  </si>
  <si>
    <t>6116G0111</t>
  </si>
  <si>
    <t>Zárubňa obložková laminat. CPL štandard šírky 60-90 cm</t>
  </si>
  <si>
    <t>278</t>
  </si>
  <si>
    <t>766694112</t>
  </si>
  <si>
    <t>Montáž parapetných dosák plastových. š. do 30cm dl. do 160cm</t>
  </si>
  <si>
    <t>280</t>
  </si>
  <si>
    <t>6119A0202-01</t>
  </si>
  <si>
    <t>Parapeta vnútorná komôrkové plastová šír.250 mm</t>
  </si>
  <si>
    <t>282</t>
  </si>
  <si>
    <t>6119A0206-01</t>
  </si>
  <si>
    <t>Parapeta vnútorná - koncovka plastová biela pár (ks)</t>
  </si>
  <si>
    <t>284</t>
  </si>
  <si>
    <t>133</t>
  </si>
  <si>
    <t>998766201</t>
  </si>
  <si>
    <t>Presun hmôt pre konštr. stolárske v objektoch výšky do 6 m</t>
  </si>
  <si>
    <t>286</t>
  </si>
  <si>
    <t>767</t>
  </si>
  <si>
    <t>Konštrukcie doplnk. kovové stavebné</t>
  </si>
  <si>
    <t>767424101</t>
  </si>
  <si>
    <t>Montáž opláštenia OK Stenové</t>
  </si>
  <si>
    <t>290</t>
  </si>
  <si>
    <t>2831FO114</t>
  </si>
  <si>
    <t>Stenové panely WP 120, PIR RAL9006/9002</t>
  </si>
  <si>
    <t>292</t>
  </si>
  <si>
    <t>767424102</t>
  </si>
  <si>
    <t>Montáž opláštenia OK Stropné</t>
  </si>
  <si>
    <t>294</t>
  </si>
  <si>
    <t>137</t>
  </si>
  <si>
    <t>2831FO116</t>
  </si>
  <si>
    <t>Strešné panely DP162/120, RAL 9006/9002</t>
  </si>
  <si>
    <t>296</t>
  </si>
  <si>
    <t>767647912</t>
  </si>
  <si>
    <t>Montáž a údržba dverí, výmena kľučiek a štítkov</t>
  </si>
  <si>
    <t>298</t>
  </si>
  <si>
    <t>139</t>
  </si>
  <si>
    <t>246380030</t>
  </si>
  <si>
    <t>Klučka nerezová</t>
  </si>
  <si>
    <t>300</t>
  </si>
  <si>
    <t>767995101</t>
  </si>
  <si>
    <t>Dodávka a montáž OK: dielenská dok.,materiál, výroba, otryskanie, základný a vrchný náter</t>
  </si>
  <si>
    <t>302</t>
  </si>
  <si>
    <t>141</t>
  </si>
  <si>
    <t>998767201</t>
  </si>
  <si>
    <t>Presun hmôt pre kovové stav. doplnk. konštr. v objektoch výšky do 6 m</t>
  </si>
  <si>
    <t>304</t>
  </si>
  <si>
    <t>771</t>
  </si>
  <si>
    <t>Podlahy z dlaždíc  keramických</t>
  </si>
  <si>
    <t>771474113-R</t>
  </si>
  <si>
    <t>Montáž silikónového tmelu k dlažbám</t>
  </si>
  <si>
    <t>308</t>
  </si>
  <si>
    <t>143</t>
  </si>
  <si>
    <t>771474113</t>
  </si>
  <si>
    <t>Montáž soklov keram.rovných do flexib.lep.do 12cm</t>
  </si>
  <si>
    <t>310</t>
  </si>
  <si>
    <t>771572466</t>
  </si>
  <si>
    <t>Montáž podláh z dlaždíc keram. do flexib. tmelu bez povrch. úpravy alebo glaz. hladké, škáry 2mm 600x600 mm</t>
  </si>
  <si>
    <t>312</t>
  </si>
  <si>
    <t>145</t>
  </si>
  <si>
    <t>247F00103</t>
  </si>
  <si>
    <t>Lepidlo cementové Adesilex P9 farba šedá bal.5kg</t>
  </si>
  <si>
    <t>314</t>
  </si>
  <si>
    <t>583895629</t>
  </si>
  <si>
    <t>Dlažba Rako Betonico DAK63792.1 šedá 60x60cm mat</t>
  </si>
  <si>
    <t>316</t>
  </si>
  <si>
    <t>147</t>
  </si>
  <si>
    <t>5859S0168</t>
  </si>
  <si>
    <t>Malta cementová škárovacia Ultracolor Plus 113 farba cementovo šedá bal.5kg</t>
  </si>
  <si>
    <t>318</t>
  </si>
  <si>
    <t>587615310</t>
  </si>
  <si>
    <t>MAPESIL LM 113 CEMENTOVO ŠEDÁ</t>
  </si>
  <si>
    <t>320</t>
  </si>
  <si>
    <t>149</t>
  </si>
  <si>
    <t>771579792</t>
  </si>
  <si>
    <t>Prípl. za prípravu podkladu k dlažbam regulátorom nasiakavosti</t>
  </si>
  <si>
    <t>322</t>
  </si>
  <si>
    <t>998771201</t>
  </si>
  <si>
    <t>Presun hmôt pre podlahy z dlaždíc v objektoch výšky do 6 m</t>
  </si>
  <si>
    <t>324</t>
  </si>
  <si>
    <t>781</t>
  </si>
  <si>
    <t>Obklady z obkladačiek a dosiek</t>
  </si>
  <si>
    <t>151</t>
  </si>
  <si>
    <t>781441121</t>
  </si>
  <si>
    <t>Montáž silikónového tmelu k obkladom</t>
  </si>
  <si>
    <t>328</t>
  </si>
  <si>
    <t>781447386</t>
  </si>
  <si>
    <t>Montáž obkladov stien z obkladačiek hutných, keram. do tmelu flex. 400x300 mm</t>
  </si>
  <si>
    <t>330</t>
  </si>
  <si>
    <t>153</t>
  </si>
  <si>
    <t>247F00103-01</t>
  </si>
  <si>
    <t>332</t>
  </si>
  <si>
    <t>583895629-01</t>
  </si>
  <si>
    <t>Dlažba Rako Betonico DAK62592.1 bielošede 60x60cm mat</t>
  </si>
  <si>
    <t>334</t>
  </si>
  <si>
    <t>155</t>
  </si>
  <si>
    <t>5859S0168-01</t>
  </si>
  <si>
    <t>336</t>
  </si>
  <si>
    <t>587615310-01</t>
  </si>
  <si>
    <t>338</t>
  </si>
  <si>
    <t>157</t>
  </si>
  <si>
    <t>781479701</t>
  </si>
  <si>
    <t>Prípl. za prípravu podkladu k obkladom regulátorom nasiakavosti</t>
  </si>
  <si>
    <t>340</t>
  </si>
  <si>
    <t>781494111</t>
  </si>
  <si>
    <t>Montáž plastových profilov do flexib. lepidla, roh</t>
  </si>
  <si>
    <t>342</t>
  </si>
  <si>
    <t>159</t>
  </si>
  <si>
    <t>998781201</t>
  </si>
  <si>
    <t>Presun hmôt pre obklady keramické v objektoch výšky do 6 m</t>
  </si>
  <si>
    <t>344</t>
  </si>
  <si>
    <t>784</t>
  </si>
  <si>
    <t>Maľby</t>
  </si>
  <si>
    <t>784413301</t>
  </si>
  <si>
    <t>Pačok 2x váp. mliekom s bielením 1x v miestnosti v. do 3,8m</t>
  </si>
  <si>
    <t>348</t>
  </si>
  <si>
    <t>161</t>
  </si>
  <si>
    <t>784422271</t>
  </si>
  <si>
    <t>Maľba váp. 1 farebná dvojnásobná s 2x pačok. v miest. do3,8m</t>
  </si>
  <si>
    <t>350</t>
  </si>
  <si>
    <t>OSTATNÉ</t>
  </si>
  <si>
    <t>003122</t>
  </si>
  <si>
    <t>Geodetické práce pri realizácii stavby</t>
  </si>
  <si>
    <t>356</t>
  </si>
  <si>
    <t>163</t>
  </si>
  <si>
    <t>003362025</t>
  </si>
  <si>
    <t>Autožeriav nosnosť 25t, dĺžka výložníka 25 m</t>
  </si>
  <si>
    <t>358</t>
  </si>
  <si>
    <t>003363030</t>
  </si>
  <si>
    <t>Transport autožeriava s nosnosťou do 30 t</t>
  </si>
  <si>
    <t>km</t>
  </si>
  <si>
    <t>360</t>
  </si>
  <si>
    <t xml:space="preserve">Šala-Veča, areál futbalového ihriska </t>
  </si>
  <si>
    <t>Tenisový klub Šaľa, Jelšova 2373/7, Šaľa</t>
  </si>
  <si>
    <t xml:space="preserve"> Tenisový klub Šaľa, Jelšova 2373/7, Šaľa </t>
  </si>
  <si>
    <t>Šala-Veča, areál futbalového ihriska</t>
  </si>
  <si>
    <t>Vytýčenie existujúcich sieti  geodetom pred nástupom na práce</t>
  </si>
  <si>
    <t>Vytýčenie trasy splaškovej kanalizácie geodetom a  pracovníkom trasu a to buď sprejom alebo vysypaním vapnom aby bola viditelná pred nastupom na výkopové práce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</si>
</sst>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  <font>
      <sz val="14"/>
      <name val="Arial CE"/>
      <family val="2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0" fontId="22" fillId="0" borderId="21" xfId="0" applyFont="1" applyBorder="1" applyAlignment="1">
      <alignment horizontal="left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5"/>
  <sheetViews>
    <sheetView showGridLines="0" topLeftCell="A43" workbookViewId="0">
      <selection activeCell="V45" sqref="V4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9" t="s">
        <v>5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0" t="s">
        <v>13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R5" s="17"/>
      <c r="BE5" s="197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2" t="s">
        <v>16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R6" s="17"/>
      <c r="BE6" s="198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98"/>
      <c r="BS7" s="14" t="s">
        <v>6</v>
      </c>
    </row>
    <row r="8" spans="1:74" s="1" customFormat="1" ht="12" customHeight="1">
      <c r="B8" s="17"/>
      <c r="D8" s="24" t="s">
        <v>19</v>
      </c>
      <c r="K8" s="22" t="s">
        <v>1817</v>
      </c>
      <c r="AK8" s="24" t="s">
        <v>20</v>
      </c>
      <c r="AN8" s="25" t="s">
        <v>21</v>
      </c>
      <c r="AR8" s="17"/>
      <c r="BE8" s="198"/>
      <c r="BS8" s="14" t="s">
        <v>6</v>
      </c>
    </row>
    <row r="9" spans="1:74" s="1" customFormat="1" ht="14.45" customHeight="1">
      <c r="B9" s="17"/>
      <c r="AR9" s="17"/>
      <c r="BE9" s="198"/>
      <c r="BS9" s="14" t="s">
        <v>6</v>
      </c>
    </row>
    <row r="10" spans="1:74" s="1" customFormat="1" ht="12" customHeight="1">
      <c r="B10" s="17"/>
      <c r="D10" s="24" t="s">
        <v>22</v>
      </c>
      <c r="K10" s="224" t="s">
        <v>1818</v>
      </c>
      <c r="AK10" s="24" t="s">
        <v>23</v>
      </c>
      <c r="AN10" s="22" t="s">
        <v>1</v>
      </c>
      <c r="AR10" s="17"/>
      <c r="BE10" s="198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198"/>
      <c r="BS11" s="14" t="s">
        <v>6</v>
      </c>
    </row>
    <row r="12" spans="1:74" s="1" customFormat="1" ht="6.95" customHeight="1">
      <c r="B12" s="17"/>
      <c r="AR12" s="17"/>
      <c r="BE12" s="198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198"/>
      <c r="BS13" s="14" t="s">
        <v>6</v>
      </c>
    </row>
    <row r="14" spans="1:74" ht="12.75">
      <c r="B14" s="17"/>
      <c r="E14" s="203" t="s">
        <v>27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4" t="s">
        <v>25</v>
      </c>
      <c r="AN14" s="26" t="s">
        <v>27</v>
      </c>
      <c r="AR14" s="17"/>
      <c r="BE14" s="198"/>
      <c r="BS14" s="14" t="s">
        <v>6</v>
      </c>
    </row>
    <row r="15" spans="1:74" s="1" customFormat="1" ht="6.95" customHeight="1">
      <c r="B15" s="17"/>
      <c r="AR15" s="17"/>
      <c r="BE15" s="198"/>
      <c r="BS15" s="14" t="s">
        <v>3</v>
      </c>
    </row>
    <row r="16" spans="1:74" s="1" customFormat="1" ht="12" customHeight="1">
      <c r="B16" s="17"/>
      <c r="D16" s="24" t="s">
        <v>28</v>
      </c>
      <c r="K16" s="224"/>
      <c r="AK16" s="24" t="s">
        <v>23</v>
      </c>
      <c r="AN16" s="22" t="s">
        <v>1</v>
      </c>
      <c r="AR16" s="17"/>
      <c r="BE16" s="198"/>
      <c r="BS16" s="14" t="s">
        <v>3</v>
      </c>
    </row>
    <row r="17" spans="1:71" s="1" customFormat="1" ht="18.399999999999999" customHeight="1">
      <c r="B17" s="17"/>
      <c r="E17" s="22" t="s">
        <v>24</v>
      </c>
      <c r="AK17" s="24" t="s">
        <v>25</v>
      </c>
      <c r="AN17" s="22" t="s">
        <v>1</v>
      </c>
      <c r="AR17" s="17"/>
      <c r="BE17" s="198"/>
      <c r="BS17" s="14" t="s">
        <v>29</v>
      </c>
    </row>
    <row r="18" spans="1:71" s="1" customFormat="1" ht="6.95" customHeight="1">
      <c r="B18" s="17"/>
      <c r="AR18" s="17"/>
      <c r="BE18" s="198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198"/>
      <c r="BS19" s="14" t="s">
        <v>6</v>
      </c>
    </row>
    <row r="20" spans="1:71" s="1" customFormat="1" ht="18.399999999999999" customHeight="1">
      <c r="B20" s="17"/>
      <c r="E20" s="22" t="s">
        <v>24</v>
      </c>
      <c r="AK20" s="24" t="s">
        <v>25</v>
      </c>
      <c r="AN20" s="22" t="s">
        <v>1</v>
      </c>
      <c r="AR20" s="17"/>
      <c r="BE20" s="198"/>
      <c r="BS20" s="14" t="s">
        <v>29</v>
      </c>
    </row>
    <row r="21" spans="1:71" s="1" customFormat="1" ht="6.95" customHeight="1">
      <c r="B21" s="17"/>
      <c r="AR21" s="17"/>
      <c r="BE21" s="198"/>
    </row>
    <row r="22" spans="1:71" s="1" customFormat="1" ht="12" customHeight="1">
      <c r="B22" s="17"/>
      <c r="D22" s="24" t="s">
        <v>31</v>
      </c>
      <c r="AR22" s="17"/>
      <c r="BE22" s="198"/>
    </row>
    <row r="23" spans="1:71" s="1" customFormat="1" ht="16.5" customHeight="1">
      <c r="B23" s="17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7"/>
      <c r="BE23" s="198"/>
    </row>
    <row r="24" spans="1:71" s="1" customFormat="1" ht="6.95" customHeight="1">
      <c r="B24" s="17"/>
      <c r="AR24" s="17"/>
      <c r="BE24" s="19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8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6">
        <f>ROUND(AG94,2)</f>
        <v>0</v>
      </c>
      <c r="AL26" s="207"/>
      <c r="AM26" s="207"/>
      <c r="AN26" s="207"/>
      <c r="AO26" s="207"/>
      <c r="AP26" s="29"/>
      <c r="AQ26" s="29"/>
      <c r="AR26" s="30"/>
      <c r="BE26" s="19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8" t="s">
        <v>33</v>
      </c>
      <c r="M28" s="208"/>
      <c r="N28" s="208"/>
      <c r="O28" s="208"/>
      <c r="P28" s="208"/>
      <c r="Q28" s="29"/>
      <c r="R28" s="29"/>
      <c r="S28" s="29"/>
      <c r="T28" s="29"/>
      <c r="U28" s="29"/>
      <c r="V28" s="29"/>
      <c r="W28" s="208" t="s">
        <v>34</v>
      </c>
      <c r="X28" s="208"/>
      <c r="Y28" s="208"/>
      <c r="Z28" s="208"/>
      <c r="AA28" s="208"/>
      <c r="AB28" s="208"/>
      <c r="AC28" s="208"/>
      <c r="AD28" s="208"/>
      <c r="AE28" s="208"/>
      <c r="AF28" s="29"/>
      <c r="AG28" s="29"/>
      <c r="AH28" s="29"/>
      <c r="AI28" s="29"/>
      <c r="AJ28" s="29"/>
      <c r="AK28" s="208" t="s">
        <v>35</v>
      </c>
      <c r="AL28" s="208"/>
      <c r="AM28" s="208"/>
      <c r="AN28" s="208"/>
      <c r="AO28" s="208"/>
      <c r="AP28" s="29"/>
      <c r="AQ28" s="29"/>
      <c r="AR28" s="30"/>
      <c r="BE28" s="198"/>
    </row>
    <row r="29" spans="1:71" s="3" customFormat="1" ht="14.45" customHeight="1">
      <c r="B29" s="34"/>
      <c r="D29" s="24" t="s">
        <v>36</v>
      </c>
      <c r="F29" s="35" t="s">
        <v>37</v>
      </c>
      <c r="L29" s="211">
        <v>0.2</v>
      </c>
      <c r="M29" s="210"/>
      <c r="N29" s="210"/>
      <c r="O29" s="210"/>
      <c r="P29" s="210"/>
      <c r="Q29" s="36"/>
      <c r="R29" s="36"/>
      <c r="S29" s="36"/>
      <c r="T29" s="36"/>
      <c r="U29" s="36"/>
      <c r="V29" s="36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F29" s="36"/>
      <c r="AG29" s="36"/>
      <c r="AH29" s="36"/>
      <c r="AI29" s="36"/>
      <c r="AJ29" s="36"/>
      <c r="AK29" s="209">
        <f>ROUND(AV94, 2)</f>
        <v>0</v>
      </c>
      <c r="AL29" s="210"/>
      <c r="AM29" s="210"/>
      <c r="AN29" s="210"/>
      <c r="AO29" s="210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99"/>
    </row>
    <row r="30" spans="1:71" s="3" customFormat="1" ht="14.45" customHeight="1">
      <c r="B30" s="34"/>
      <c r="F30" s="35" t="s">
        <v>38</v>
      </c>
      <c r="L30" s="211">
        <v>0.2</v>
      </c>
      <c r="M30" s="210"/>
      <c r="N30" s="210"/>
      <c r="O30" s="210"/>
      <c r="P30" s="210"/>
      <c r="Q30" s="36"/>
      <c r="R30" s="36"/>
      <c r="S30" s="36"/>
      <c r="T30" s="36"/>
      <c r="U30" s="36"/>
      <c r="V30" s="36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F30" s="36"/>
      <c r="AG30" s="36"/>
      <c r="AH30" s="36"/>
      <c r="AI30" s="36"/>
      <c r="AJ30" s="36"/>
      <c r="AK30" s="209">
        <f>ROUND(AW94, 2)</f>
        <v>0</v>
      </c>
      <c r="AL30" s="210"/>
      <c r="AM30" s="210"/>
      <c r="AN30" s="210"/>
      <c r="AO30" s="210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99"/>
    </row>
    <row r="31" spans="1:71" s="3" customFormat="1" ht="14.45" hidden="1" customHeight="1">
      <c r="B31" s="34"/>
      <c r="F31" s="24" t="s">
        <v>39</v>
      </c>
      <c r="L31" s="212">
        <v>0.2</v>
      </c>
      <c r="M31" s="213"/>
      <c r="N31" s="213"/>
      <c r="O31" s="213"/>
      <c r="P31" s="213"/>
      <c r="W31" s="214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4">
        <v>0</v>
      </c>
      <c r="AL31" s="213"/>
      <c r="AM31" s="213"/>
      <c r="AN31" s="213"/>
      <c r="AO31" s="213"/>
      <c r="AR31" s="34"/>
      <c r="BE31" s="199"/>
    </row>
    <row r="32" spans="1:71" s="3" customFormat="1" ht="14.45" hidden="1" customHeight="1">
      <c r="B32" s="34"/>
      <c r="F32" s="24" t="s">
        <v>40</v>
      </c>
      <c r="L32" s="212">
        <v>0.2</v>
      </c>
      <c r="M32" s="213"/>
      <c r="N32" s="213"/>
      <c r="O32" s="213"/>
      <c r="P32" s="213"/>
      <c r="W32" s="214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4">
        <v>0</v>
      </c>
      <c r="AL32" s="213"/>
      <c r="AM32" s="213"/>
      <c r="AN32" s="213"/>
      <c r="AO32" s="213"/>
      <c r="AR32" s="34"/>
      <c r="BE32" s="199"/>
    </row>
    <row r="33" spans="1:57" s="3" customFormat="1" ht="14.45" hidden="1" customHeight="1">
      <c r="B33" s="34"/>
      <c r="F33" s="35" t="s">
        <v>41</v>
      </c>
      <c r="L33" s="211">
        <v>0</v>
      </c>
      <c r="M33" s="210"/>
      <c r="N33" s="210"/>
      <c r="O33" s="210"/>
      <c r="P33" s="210"/>
      <c r="Q33" s="36"/>
      <c r="R33" s="36"/>
      <c r="S33" s="36"/>
      <c r="T33" s="36"/>
      <c r="U33" s="36"/>
      <c r="V33" s="36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F33" s="36"/>
      <c r="AG33" s="36"/>
      <c r="AH33" s="36"/>
      <c r="AI33" s="36"/>
      <c r="AJ33" s="36"/>
      <c r="AK33" s="209">
        <v>0</v>
      </c>
      <c r="AL33" s="210"/>
      <c r="AM33" s="210"/>
      <c r="AN33" s="210"/>
      <c r="AO33" s="21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9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8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18" t="s">
        <v>44</v>
      </c>
      <c r="Y35" s="216"/>
      <c r="Z35" s="216"/>
      <c r="AA35" s="216"/>
      <c r="AB35" s="216"/>
      <c r="AC35" s="40"/>
      <c r="AD35" s="40"/>
      <c r="AE35" s="40"/>
      <c r="AF35" s="40"/>
      <c r="AG35" s="40"/>
      <c r="AH35" s="40"/>
      <c r="AI35" s="40"/>
      <c r="AJ35" s="40"/>
      <c r="AK35" s="215">
        <f>SUM(AK26:AK33)</f>
        <v>0</v>
      </c>
      <c r="AL35" s="216"/>
      <c r="AM35" s="216"/>
      <c r="AN35" s="216"/>
      <c r="AO35" s="217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8">
      <c r="B63" s="17"/>
      <c r="D63" s="225" t="s">
        <v>1818</v>
      </c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202306</v>
      </c>
      <c r="AR84" s="51"/>
    </row>
    <row r="85" spans="1:91" s="5" customFormat="1" ht="36.950000000000003" customHeight="1">
      <c r="B85" s="52"/>
      <c r="C85" s="53" t="s">
        <v>15</v>
      </c>
      <c r="L85" s="178" t="str">
        <f>K6</f>
        <v>Prevádzkový objekt tenisových kurtov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Šala-Veča, areál futbalového ihriska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80" t="str">
        <f>IF(AN8= "","",AN8)</f>
        <v>20. 6. 2023</v>
      </c>
      <c r="AN87" s="180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81" t="str">
        <f>IF(E17="","",E17)</f>
        <v xml:space="preserve"> </v>
      </c>
      <c r="AN89" s="182"/>
      <c r="AO89" s="182"/>
      <c r="AP89" s="182"/>
      <c r="AQ89" s="29"/>
      <c r="AR89" s="30"/>
      <c r="AS89" s="183" t="s">
        <v>52</v>
      </c>
      <c r="AT89" s="184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181" t="str">
        <f>IF(E20="","",E20)</f>
        <v xml:space="preserve"> </v>
      </c>
      <c r="AN90" s="182"/>
      <c r="AO90" s="182"/>
      <c r="AP90" s="182"/>
      <c r="AQ90" s="29"/>
      <c r="AR90" s="30"/>
      <c r="AS90" s="185"/>
      <c r="AT90" s="186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5"/>
      <c r="AT91" s="186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87" t="s">
        <v>53</v>
      </c>
      <c r="D92" s="188"/>
      <c r="E92" s="188"/>
      <c r="F92" s="188"/>
      <c r="G92" s="188"/>
      <c r="H92" s="60"/>
      <c r="I92" s="190" t="s">
        <v>54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9" t="s">
        <v>55</v>
      </c>
      <c r="AH92" s="188"/>
      <c r="AI92" s="188"/>
      <c r="AJ92" s="188"/>
      <c r="AK92" s="188"/>
      <c r="AL92" s="188"/>
      <c r="AM92" s="188"/>
      <c r="AN92" s="190" t="s">
        <v>56</v>
      </c>
      <c r="AO92" s="188"/>
      <c r="AP92" s="191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5">
        <f>ROUND(SUM(AG95:AG103),2)</f>
        <v>0</v>
      </c>
      <c r="AH94" s="195"/>
      <c r="AI94" s="195"/>
      <c r="AJ94" s="195"/>
      <c r="AK94" s="195"/>
      <c r="AL94" s="195"/>
      <c r="AM94" s="195"/>
      <c r="AN94" s="196">
        <f t="shared" ref="AN94:AN103" si="0">SUM(AG94,AT94)</f>
        <v>0</v>
      </c>
      <c r="AO94" s="196"/>
      <c r="AP94" s="196"/>
      <c r="AQ94" s="72" t="s">
        <v>1</v>
      </c>
      <c r="AR94" s="68"/>
      <c r="AS94" s="73">
        <f>ROUND(SUM(AS95:AS103),2)</f>
        <v>0</v>
      </c>
      <c r="AT94" s="74">
        <f t="shared" ref="AT94:AT103" si="1">ROUND(SUM(AV94:AW94),2)</f>
        <v>0</v>
      </c>
      <c r="AU94" s="75">
        <f>ROUND(SUM(AU95:AU103),5)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ROUND(SUM(AZ95:AZ103),2)</f>
        <v>0</v>
      </c>
      <c r="BA94" s="74">
        <f>ROUND(SUM(BA95:BA103),2)</f>
        <v>0</v>
      </c>
      <c r="BB94" s="74">
        <f>ROUND(SUM(BB95:BB103),2)</f>
        <v>0</v>
      </c>
      <c r="BC94" s="74">
        <f>ROUND(SUM(BC95:BC103),2)</f>
        <v>0</v>
      </c>
      <c r="BD94" s="76">
        <f>ROUND(SUM(BD95:BD103),2)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24.75" customHeight="1">
      <c r="A95" s="79" t="s">
        <v>76</v>
      </c>
      <c r="B95" s="80"/>
      <c r="C95" s="81"/>
      <c r="D95" s="192" t="s">
        <v>77</v>
      </c>
      <c r="E95" s="192"/>
      <c r="F95" s="192"/>
      <c r="G95" s="192"/>
      <c r="H95" s="192"/>
      <c r="I95" s="82"/>
      <c r="J95" s="192" t="s">
        <v>78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3">
        <f>'09 - Prípojka vody z jest...'!J30</f>
        <v>0</v>
      </c>
      <c r="AH95" s="194"/>
      <c r="AI95" s="194"/>
      <c r="AJ95" s="194"/>
      <c r="AK95" s="194"/>
      <c r="AL95" s="194"/>
      <c r="AM95" s="194"/>
      <c r="AN95" s="193">
        <f t="shared" si="0"/>
        <v>0</v>
      </c>
      <c r="AO95" s="194"/>
      <c r="AP95" s="194"/>
      <c r="AQ95" s="83" t="s">
        <v>79</v>
      </c>
      <c r="AR95" s="80"/>
      <c r="AS95" s="84">
        <v>0</v>
      </c>
      <c r="AT95" s="85">
        <f t="shared" si="1"/>
        <v>0</v>
      </c>
      <c r="AU95" s="86">
        <f>'09 - Prípojka vody z jest...'!P125</f>
        <v>0</v>
      </c>
      <c r="AV95" s="85">
        <f>'09 - Prípojka vody z jest...'!J33</f>
        <v>0</v>
      </c>
      <c r="AW95" s="85">
        <f>'09 - Prípojka vody z jest...'!J34</f>
        <v>0</v>
      </c>
      <c r="AX95" s="85">
        <f>'09 - Prípojka vody z jest...'!J35</f>
        <v>0</v>
      </c>
      <c r="AY95" s="85">
        <f>'09 - Prípojka vody z jest...'!J36</f>
        <v>0</v>
      </c>
      <c r="AZ95" s="85">
        <f>'09 - Prípojka vody z jest...'!F33</f>
        <v>0</v>
      </c>
      <c r="BA95" s="85">
        <f>'09 - Prípojka vody z jest...'!F34</f>
        <v>0</v>
      </c>
      <c r="BB95" s="85">
        <f>'09 - Prípojka vody z jest...'!F35</f>
        <v>0</v>
      </c>
      <c r="BC95" s="85">
        <f>'09 - Prípojka vody z jest...'!F36</f>
        <v>0</v>
      </c>
      <c r="BD95" s="87">
        <f>'09 - Prípojka vody z jest...'!F37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192" t="s">
        <v>82</v>
      </c>
      <c r="E96" s="192"/>
      <c r="F96" s="192"/>
      <c r="G96" s="192"/>
      <c r="H96" s="192"/>
      <c r="I96" s="82"/>
      <c r="J96" s="192" t="s">
        <v>83</v>
      </c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3">
        <f>'02 - Požiarna nádrž '!J30</f>
        <v>0</v>
      </c>
      <c r="AH96" s="194"/>
      <c r="AI96" s="194"/>
      <c r="AJ96" s="194"/>
      <c r="AK96" s="194"/>
      <c r="AL96" s="194"/>
      <c r="AM96" s="194"/>
      <c r="AN96" s="193">
        <f t="shared" si="0"/>
        <v>0</v>
      </c>
      <c r="AO96" s="194"/>
      <c r="AP96" s="194"/>
      <c r="AQ96" s="83" t="s">
        <v>79</v>
      </c>
      <c r="AR96" s="80"/>
      <c r="AS96" s="84">
        <v>0</v>
      </c>
      <c r="AT96" s="85">
        <f t="shared" si="1"/>
        <v>0</v>
      </c>
      <c r="AU96" s="86">
        <f>'02 - Požiarna nádrž '!P124</f>
        <v>0</v>
      </c>
      <c r="AV96" s="85">
        <f>'02 - Požiarna nádrž '!J33</f>
        <v>0</v>
      </c>
      <c r="AW96" s="85">
        <f>'02 - Požiarna nádrž '!J34</f>
        <v>0</v>
      </c>
      <c r="AX96" s="85">
        <f>'02 - Požiarna nádrž '!J35</f>
        <v>0</v>
      </c>
      <c r="AY96" s="85">
        <f>'02 - Požiarna nádrž '!J36</f>
        <v>0</v>
      </c>
      <c r="AZ96" s="85">
        <f>'02 - Požiarna nádrž '!F33</f>
        <v>0</v>
      </c>
      <c r="BA96" s="85">
        <f>'02 - Požiarna nádrž '!F34</f>
        <v>0</v>
      </c>
      <c r="BB96" s="85">
        <f>'02 - Požiarna nádrž '!F35</f>
        <v>0</v>
      </c>
      <c r="BC96" s="85">
        <f>'02 - Požiarna nádrž '!F36</f>
        <v>0</v>
      </c>
      <c r="BD96" s="87">
        <f>'02 - Požiarna nádrž '!F37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192" t="s">
        <v>85</v>
      </c>
      <c r="E97" s="192"/>
      <c r="F97" s="192"/>
      <c r="G97" s="192"/>
      <c r="H97" s="192"/>
      <c r="I97" s="82"/>
      <c r="J97" s="192" t="s">
        <v>86</v>
      </c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3">
        <f>'03 - Splašková kanalizáci...'!J30</f>
        <v>0</v>
      </c>
      <c r="AH97" s="194"/>
      <c r="AI97" s="194"/>
      <c r="AJ97" s="194"/>
      <c r="AK97" s="194"/>
      <c r="AL97" s="194"/>
      <c r="AM97" s="194"/>
      <c r="AN97" s="193">
        <f t="shared" si="0"/>
        <v>0</v>
      </c>
      <c r="AO97" s="194"/>
      <c r="AP97" s="194"/>
      <c r="AQ97" s="83" t="s">
        <v>79</v>
      </c>
      <c r="AR97" s="80"/>
      <c r="AS97" s="84">
        <v>0</v>
      </c>
      <c r="AT97" s="85">
        <f t="shared" si="1"/>
        <v>0</v>
      </c>
      <c r="AU97" s="86">
        <f>'03 - Splašková kanalizáci...'!P121</f>
        <v>0</v>
      </c>
      <c r="AV97" s="85">
        <f>'03 - Splašková kanalizáci...'!J33</f>
        <v>0</v>
      </c>
      <c r="AW97" s="85">
        <f>'03 - Splašková kanalizáci...'!J34</f>
        <v>0</v>
      </c>
      <c r="AX97" s="85">
        <f>'03 - Splašková kanalizáci...'!J35</f>
        <v>0</v>
      </c>
      <c r="AY97" s="85">
        <f>'03 - Splašková kanalizáci...'!J36</f>
        <v>0</v>
      </c>
      <c r="AZ97" s="85">
        <f>'03 - Splašková kanalizáci...'!F33</f>
        <v>0</v>
      </c>
      <c r="BA97" s="85">
        <f>'03 - Splašková kanalizáci...'!F34</f>
        <v>0</v>
      </c>
      <c r="BB97" s="85">
        <f>'03 - Splašková kanalizáci...'!F35</f>
        <v>0</v>
      </c>
      <c r="BC97" s="85">
        <f>'03 - Splašková kanalizáci...'!F36</f>
        <v>0</v>
      </c>
      <c r="BD97" s="87">
        <f>'03 - Splašková kanalizáci...'!F37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16.5" customHeight="1">
      <c r="A98" s="79" t="s">
        <v>76</v>
      </c>
      <c r="B98" s="80"/>
      <c r="C98" s="81"/>
      <c r="D98" s="192" t="s">
        <v>88</v>
      </c>
      <c r="E98" s="192"/>
      <c r="F98" s="192"/>
      <c r="G98" s="192"/>
      <c r="H98" s="192"/>
      <c r="I98" s="82"/>
      <c r="J98" s="192" t="s">
        <v>89</v>
      </c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3">
        <f>'04 - Objektová splašková ...'!J30</f>
        <v>0</v>
      </c>
      <c r="AH98" s="194"/>
      <c r="AI98" s="194"/>
      <c r="AJ98" s="194"/>
      <c r="AK98" s="194"/>
      <c r="AL98" s="194"/>
      <c r="AM98" s="194"/>
      <c r="AN98" s="193">
        <f t="shared" si="0"/>
        <v>0</v>
      </c>
      <c r="AO98" s="194"/>
      <c r="AP98" s="194"/>
      <c r="AQ98" s="83" t="s">
        <v>79</v>
      </c>
      <c r="AR98" s="80"/>
      <c r="AS98" s="84">
        <v>0</v>
      </c>
      <c r="AT98" s="85">
        <f t="shared" si="1"/>
        <v>0</v>
      </c>
      <c r="AU98" s="86">
        <f>'04 - Objektová splašková ...'!P125</f>
        <v>0</v>
      </c>
      <c r="AV98" s="85">
        <f>'04 - Objektová splašková ...'!J33</f>
        <v>0</v>
      </c>
      <c r="AW98" s="85">
        <f>'04 - Objektová splašková ...'!J34</f>
        <v>0</v>
      </c>
      <c r="AX98" s="85">
        <f>'04 - Objektová splašková ...'!J35</f>
        <v>0</v>
      </c>
      <c r="AY98" s="85">
        <f>'04 - Objektová splašková ...'!J36</f>
        <v>0</v>
      </c>
      <c r="AZ98" s="85">
        <f>'04 - Objektová splašková ...'!F33</f>
        <v>0</v>
      </c>
      <c r="BA98" s="85">
        <f>'04 - Objektová splašková ...'!F34</f>
        <v>0</v>
      </c>
      <c r="BB98" s="85">
        <f>'04 - Objektová splašková ...'!F35</f>
        <v>0</v>
      </c>
      <c r="BC98" s="85">
        <f>'04 - Objektová splašková ...'!F36</f>
        <v>0</v>
      </c>
      <c r="BD98" s="87">
        <f>'04 - Objektová splašková ...'!F37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16.5" customHeight="1">
      <c r="A99" s="79" t="s">
        <v>76</v>
      </c>
      <c r="B99" s="80"/>
      <c r="C99" s="81"/>
      <c r="D99" s="192" t="s">
        <v>91</v>
      </c>
      <c r="E99" s="192"/>
      <c r="F99" s="192"/>
      <c r="G99" s="192"/>
      <c r="H99" s="192"/>
      <c r="I99" s="82"/>
      <c r="J99" s="192" t="s">
        <v>92</v>
      </c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3">
        <f>'05 - Zdravotechnika'!J30</f>
        <v>0</v>
      </c>
      <c r="AH99" s="194"/>
      <c r="AI99" s="194"/>
      <c r="AJ99" s="194"/>
      <c r="AK99" s="194"/>
      <c r="AL99" s="194"/>
      <c r="AM99" s="194"/>
      <c r="AN99" s="193">
        <f t="shared" si="0"/>
        <v>0</v>
      </c>
      <c r="AO99" s="194"/>
      <c r="AP99" s="194"/>
      <c r="AQ99" s="83" t="s">
        <v>79</v>
      </c>
      <c r="AR99" s="80"/>
      <c r="AS99" s="84">
        <v>0</v>
      </c>
      <c r="AT99" s="85">
        <f t="shared" si="1"/>
        <v>0</v>
      </c>
      <c r="AU99" s="86">
        <f>'05 - Zdravotechnika'!P128</f>
        <v>0</v>
      </c>
      <c r="AV99" s="85">
        <f>'05 - Zdravotechnika'!J33</f>
        <v>0</v>
      </c>
      <c r="AW99" s="85">
        <f>'05 - Zdravotechnika'!J34</f>
        <v>0</v>
      </c>
      <c r="AX99" s="85">
        <f>'05 - Zdravotechnika'!J35</f>
        <v>0</v>
      </c>
      <c r="AY99" s="85">
        <f>'05 - Zdravotechnika'!J36</f>
        <v>0</v>
      </c>
      <c r="AZ99" s="85">
        <f>'05 - Zdravotechnika'!F33</f>
        <v>0</v>
      </c>
      <c r="BA99" s="85">
        <f>'05 - Zdravotechnika'!F34</f>
        <v>0</v>
      </c>
      <c r="BB99" s="85">
        <f>'05 - Zdravotechnika'!F35</f>
        <v>0</v>
      </c>
      <c r="BC99" s="85">
        <f>'05 - Zdravotechnika'!F36</f>
        <v>0</v>
      </c>
      <c r="BD99" s="87">
        <f>'05 - Zdravotechnika'!F37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16.5" customHeight="1">
      <c r="A100" s="79" t="s">
        <v>76</v>
      </c>
      <c r="B100" s="80"/>
      <c r="C100" s="81"/>
      <c r="D100" s="192" t="s">
        <v>94</v>
      </c>
      <c r="E100" s="192"/>
      <c r="F100" s="192"/>
      <c r="G100" s="192"/>
      <c r="H100" s="192"/>
      <c r="I100" s="82"/>
      <c r="J100" s="192" t="s">
        <v>95</v>
      </c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3">
        <f>'06 - Ústredné vykurovanie...'!J30</f>
        <v>0</v>
      </c>
      <c r="AH100" s="194"/>
      <c r="AI100" s="194"/>
      <c r="AJ100" s="194"/>
      <c r="AK100" s="194"/>
      <c r="AL100" s="194"/>
      <c r="AM100" s="194"/>
      <c r="AN100" s="193">
        <f t="shared" si="0"/>
        <v>0</v>
      </c>
      <c r="AO100" s="194"/>
      <c r="AP100" s="194"/>
      <c r="AQ100" s="83" t="s">
        <v>79</v>
      </c>
      <c r="AR100" s="80"/>
      <c r="AS100" s="84">
        <v>0</v>
      </c>
      <c r="AT100" s="85">
        <f t="shared" si="1"/>
        <v>0</v>
      </c>
      <c r="AU100" s="86">
        <f>'06 - Ústredné vykurovanie...'!P132</f>
        <v>0</v>
      </c>
      <c r="AV100" s="85">
        <f>'06 - Ústredné vykurovanie...'!J33</f>
        <v>0</v>
      </c>
      <c r="AW100" s="85">
        <f>'06 - Ústredné vykurovanie...'!J34</f>
        <v>0</v>
      </c>
      <c r="AX100" s="85">
        <f>'06 - Ústredné vykurovanie...'!J35</f>
        <v>0</v>
      </c>
      <c r="AY100" s="85">
        <f>'06 - Ústredné vykurovanie...'!J36</f>
        <v>0</v>
      </c>
      <c r="AZ100" s="85">
        <f>'06 - Ústredné vykurovanie...'!F33</f>
        <v>0</v>
      </c>
      <c r="BA100" s="85">
        <f>'06 - Ústredné vykurovanie...'!F34</f>
        <v>0</v>
      </c>
      <c r="BB100" s="85">
        <f>'06 - Ústredné vykurovanie...'!F35</f>
        <v>0</v>
      </c>
      <c r="BC100" s="85">
        <f>'06 - Ústredné vykurovanie...'!F36</f>
        <v>0</v>
      </c>
      <c r="BD100" s="87">
        <f>'06 - Ústredné vykurovanie...'!F37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16.5" customHeight="1">
      <c r="A101" s="79" t="s">
        <v>76</v>
      </c>
      <c r="B101" s="80"/>
      <c r="C101" s="81"/>
      <c r="D101" s="192" t="s">
        <v>97</v>
      </c>
      <c r="E101" s="192"/>
      <c r="F101" s="192"/>
      <c r="G101" s="192"/>
      <c r="H101" s="192"/>
      <c r="I101" s="82"/>
      <c r="J101" s="192" t="s">
        <v>98</v>
      </c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3">
        <f>'07 - NN káblová prípojka'!J30</f>
        <v>0</v>
      </c>
      <c r="AH101" s="194"/>
      <c r="AI101" s="194"/>
      <c r="AJ101" s="194"/>
      <c r="AK101" s="194"/>
      <c r="AL101" s="194"/>
      <c r="AM101" s="194"/>
      <c r="AN101" s="193">
        <f t="shared" si="0"/>
        <v>0</v>
      </c>
      <c r="AO101" s="194"/>
      <c r="AP101" s="194"/>
      <c r="AQ101" s="83" t="s">
        <v>79</v>
      </c>
      <c r="AR101" s="80"/>
      <c r="AS101" s="84">
        <v>0</v>
      </c>
      <c r="AT101" s="85">
        <f t="shared" si="1"/>
        <v>0</v>
      </c>
      <c r="AU101" s="86">
        <f>'07 - NN káblová prípojka'!P121</f>
        <v>0</v>
      </c>
      <c r="AV101" s="85">
        <f>'07 - NN káblová prípojka'!J33</f>
        <v>0</v>
      </c>
      <c r="AW101" s="85">
        <f>'07 - NN káblová prípojka'!J34</f>
        <v>0</v>
      </c>
      <c r="AX101" s="85">
        <f>'07 - NN káblová prípojka'!J35</f>
        <v>0</v>
      </c>
      <c r="AY101" s="85">
        <f>'07 - NN káblová prípojka'!J36</f>
        <v>0</v>
      </c>
      <c r="AZ101" s="85">
        <f>'07 - NN káblová prípojka'!F33</f>
        <v>0</v>
      </c>
      <c r="BA101" s="85">
        <f>'07 - NN káblová prípojka'!F34</f>
        <v>0</v>
      </c>
      <c r="BB101" s="85">
        <f>'07 - NN káblová prípojka'!F35</f>
        <v>0</v>
      </c>
      <c r="BC101" s="85">
        <f>'07 - NN káblová prípojka'!F36</f>
        <v>0</v>
      </c>
      <c r="BD101" s="87">
        <f>'07 - NN káblová prípojka'!F37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192" t="s">
        <v>100</v>
      </c>
      <c r="E102" s="192"/>
      <c r="F102" s="192"/>
      <c r="G102" s="192"/>
      <c r="H102" s="192"/>
      <c r="I102" s="82"/>
      <c r="J102" s="192" t="s">
        <v>101</v>
      </c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2"/>
      <c r="AE102" s="192"/>
      <c r="AF102" s="192"/>
      <c r="AG102" s="193">
        <f>'08 - Elektroinštalácia, b...'!J30</f>
        <v>0</v>
      </c>
      <c r="AH102" s="194"/>
      <c r="AI102" s="194"/>
      <c r="AJ102" s="194"/>
      <c r="AK102" s="194"/>
      <c r="AL102" s="194"/>
      <c r="AM102" s="194"/>
      <c r="AN102" s="193">
        <f t="shared" si="0"/>
        <v>0</v>
      </c>
      <c r="AO102" s="194"/>
      <c r="AP102" s="194"/>
      <c r="AQ102" s="83" t="s">
        <v>79</v>
      </c>
      <c r="AR102" s="80"/>
      <c r="AS102" s="84">
        <v>0</v>
      </c>
      <c r="AT102" s="85">
        <f t="shared" si="1"/>
        <v>0</v>
      </c>
      <c r="AU102" s="86">
        <f>'08 - Elektroinštalácia, b...'!P120</f>
        <v>0</v>
      </c>
      <c r="AV102" s="85">
        <f>'08 - Elektroinštalácia, b...'!J33</f>
        <v>0</v>
      </c>
      <c r="AW102" s="85">
        <f>'08 - Elektroinštalácia, b...'!J34</f>
        <v>0</v>
      </c>
      <c r="AX102" s="85">
        <f>'08 - Elektroinštalácia, b...'!J35</f>
        <v>0</v>
      </c>
      <c r="AY102" s="85">
        <f>'08 - Elektroinštalácia, b...'!J36</f>
        <v>0</v>
      </c>
      <c r="AZ102" s="85">
        <f>'08 - Elektroinštalácia, b...'!F33</f>
        <v>0</v>
      </c>
      <c r="BA102" s="85">
        <f>'08 - Elektroinštalácia, b...'!F34</f>
        <v>0</v>
      </c>
      <c r="BB102" s="85">
        <f>'08 - Elektroinštalácia, b...'!F35</f>
        <v>0</v>
      </c>
      <c r="BC102" s="85">
        <f>'08 - Elektroinštalácia, b...'!F36</f>
        <v>0</v>
      </c>
      <c r="BD102" s="87">
        <f>'08 - Elektroinštalácia, b...'!F37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16.5" customHeight="1">
      <c r="A103" s="79" t="s">
        <v>76</v>
      </c>
      <c r="B103" s="80"/>
      <c r="C103" s="81"/>
      <c r="D103" s="192" t="s">
        <v>103</v>
      </c>
      <c r="E103" s="192"/>
      <c r="F103" s="192"/>
      <c r="G103" s="192"/>
      <c r="H103" s="192"/>
      <c r="I103" s="82"/>
      <c r="J103" s="192" t="s">
        <v>104</v>
      </c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3">
        <f>'01 - Stavebná časť'!J30</f>
        <v>0</v>
      </c>
      <c r="AH103" s="194"/>
      <c r="AI103" s="194"/>
      <c r="AJ103" s="194"/>
      <c r="AK103" s="194"/>
      <c r="AL103" s="194"/>
      <c r="AM103" s="194"/>
      <c r="AN103" s="193">
        <f t="shared" si="0"/>
        <v>0</v>
      </c>
      <c r="AO103" s="194"/>
      <c r="AP103" s="194"/>
      <c r="AQ103" s="83" t="s">
        <v>79</v>
      </c>
      <c r="AR103" s="80"/>
      <c r="AS103" s="89">
        <v>0</v>
      </c>
      <c r="AT103" s="90">
        <f t="shared" si="1"/>
        <v>0</v>
      </c>
      <c r="AU103" s="91">
        <f>'01 - Stavebná časť'!P133</f>
        <v>0</v>
      </c>
      <c r="AV103" s="90">
        <f>'01 - Stavebná časť'!J33</f>
        <v>0</v>
      </c>
      <c r="AW103" s="90">
        <f>'01 - Stavebná časť'!J34</f>
        <v>0</v>
      </c>
      <c r="AX103" s="90">
        <f>'01 - Stavebná časť'!J35</f>
        <v>0</v>
      </c>
      <c r="AY103" s="90">
        <f>'01 - Stavebná časť'!J36</f>
        <v>0</v>
      </c>
      <c r="AZ103" s="90">
        <f>'01 - Stavebná časť'!F33</f>
        <v>0</v>
      </c>
      <c r="BA103" s="90">
        <f>'01 - Stavebná časť'!F34</f>
        <v>0</v>
      </c>
      <c r="BB103" s="90">
        <f>'01 - Stavebná časť'!F35</f>
        <v>0</v>
      </c>
      <c r="BC103" s="90">
        <f>'01 - Stavebná časť'!F36</f>
        <v>0</v>
      </c>
      <c r="BD103" s="92">
        <f>'01 - Stavebná časť'!F37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2" customFormat="1" ht="30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30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91" s="2" customFormat="1" ht="6.95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30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</sheetData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9 - Prípojka vody z jest...'!C2" display="/"/>
    <hyperlink ref="A96" location="'02 - Požiarna nádrž '!C2" display="/"/>
    <hyperlink ref="A97" location="'03 - Splašková kanalizáci...'!C2" display="/"/>
    <hyperlink ref="A98" location="'04 - Objektová splašková ...'!C2" display="/"/>
    <hyperlink ref="A99" location="'05 - Zdravotechnika'!C2" display="/"/>
    <hyperlink ref="A100" location="'06 - Ústredné vykurovanie...'!C2" display="/"/>
    <hyperlink ref="A101" location="'07 - NN káblová prípojka'!C2" display="/"/>
    <hyperlink ref="A102" location="'08 - Elektroinštalácia, b...'!C2" display="/"/>
    <hyperlink ref="A103" location="'01 - Stavebná časť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9"/>
  <sheetViews>
    <sheetView showGridLines="0" topLeftCell="A117" workbookViewId="0">
      <selection activeCell="F130" sqref="F13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108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6" t="s">
        <v>1820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7" t="s">
        <v>1818</v>
      </c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ROUND(J125,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ROUND((SUM(BE125:BE158)),  2)</f>
        <v>0</v>
      </c>
      <c r="G33" s="100"/>
      <c r="H33" s="100"/>
      <c r="I33" s="101">
        <v>0.2</v>
      </c>
      <c r="J33" s="99">
        <f>ROUND(((SUM(BE125:BE158))*I33),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ROUND((SUM(BF125:BF158)),  2)</f>
        <v>0</v>
      </c>
      <c r="G34" s="100"/>
      <c r="H34" s="100"/>
      <c r="I34" s="101">
        <v>0.2</v>
      </c>
      <c r="J34" s="99">
        <f>ROUND(((SUM(BF125:BF158))*I34),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ROUND((SUM(BG125:BG158)),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ROUND((SUM(BH125:BH158)),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ROUND((SUM(BI125:BI158)),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09 - Prípojka vody z jestvujúcej vodomernej šachty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Šala-Veča, areál futbalového ihriska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hidden="1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J126</f>
        <v>0</v>
      </c>
      <c r="L97" s="115"/>
    </row>
    <row r="98" spans="1:31" s="10" customFormat="1" ht="19.899999999999999" hidden="1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J127</f>
        <v>0</v>
      </c>
      <c r="L98" s="119"/>
    </row>
    <row r="99" spans="1:31" s="10" customFormat="1" ht="19.899999999999999" hidden="1" customHeight="1">
      <c r="B99" s="119"/>
      <c r="D99" s="120" t="s">
        <v>116</v>
      </c>
      <c r="E99" s="121"/>
      <c r="F99" s="121"/>
      <c r="G99" s="121"/>
      <c r="H99" s="121"/>
      <c r="I99" s="121"/>
      <c r="J99" s="122">
        <f>J136</f>
        <v>0</v>
      </c>
      <c r="L99" s="119"/>
    </row>
    <row r="100" spans="1:31" s="10" customFormat="1" ht="19.899999999999999" hidden="1" customHeight="1">
      <c r="B100" s="119"/>
      <c r="D100" s="120" t="s">
        <v>117</v>
      </c>
      <c r="E100" s="121"/>
      <c r="F100" s="121"/>
      <c r="G100" s="121"/>
      <c r="H100" s="121"/>
      <c r="I100" s="121"/>
      <c r="J100" s="122">
        <f>J138</f>
        <v>0</v>
      </c>
      <c r="L100" s="119"/>
    </row>
    <row r="101" spans="1:31" s="9" customFormat="1" ht="24.95" hidden="1" customHeight="1">
      <c r="B101" s="115"/>
      <c r="D101" s="116" t="s">
        <v>118</v>
      </c>
      <c r="E101" s="117"/>
      <c r="F101" s="117"/>
      <c r="G101" s="117"/>
      <c r="H101" s="117"/>
      <c r="I101" s="117"/>
      <c r="J101" s="118">
        <f>J143</f>
        <v>0</v>
      </c>
      <c r="L101" s="115"/>
    </row>
    <row r="102" spans="1:31" s="10" customFormat="1" ht="19.899999999999999" hidden="1" customHeight="1">
      <c r="B102" s="119"/>
      <c r="D102" s="120" t="s">
        <v>119</v>
      </c>
      <c r="E102" s="121"/>
      <c r="F102" s="121"/>
      <c r="G102" s="121"/>
      <c r="H102" s="121"/>
      <c r="I102" s="121"/>
      <c r="J102" s="122">
        <f>J144</f>
        <v>0</v>
      </c>
      <c r="L102" s="119"/>
    </row>
    <row r="103" spans="1:31" s="9" customFormat="1" ht="24.95" hidden="1" customHeight="1">
      <c r="B103" s="115"/>
      <c r="D103" s="116" t="s">
        <v>120</v>
      </c>
      <c r="E103" s="117"/>
      <c r="F103" s="117"/>
      <c r="G103" s="117"/>
      <c r="H103" s="117"/>
      <c r="I103" s="117"/>
      <c r="J103" s="118">
        <f>J150</f>
        <v>0</v>
      </c>
      <c r="L103" s="115"/>
    </row>
    <row r="104" spans="1:31" s="9" customFormat="1" ht="24.95" hidden="1" customHeight="1">
      <c r="B104" s="115"/>
      <c r="D104" s="116" t="s">
        <v>121</v>
      </c>
      <c r="E104" s="117"/>
      <c r="F104" s="117"/>
      <c r="G104" s="117"/>
      <c r="H104" s="117"/>
      <c r="I104" s="117"/>
      <c r="J104" s="118">
        <f>J153</f>
        <v>0</v>
      </c>
      <c r="L104" s="115"/>
    </row>
    <row r="105" spans="1:31" s="9" customFormat="1" ht="24.95" hidden="1" customHeight="1">
      <c r="B105" s="115"/>
      <c r="D105" s="116" t="s">
        <v>122</v>
      </c>
      <c r="E105" s="117"/>
      <c r="F105" s="117"/>
      <c r="G105" s="117"/>
      <c r="H105" s="117"/>
      <c r="I105" s="117"/>
      <c r="J105" s="118">
        <f>J155</f>
        <v>0</v>
      </c>
      <c r="L105" s="115"/>
    </row>
    <row r="106" spans="1:31" s="2" customFormat="1" ht="21.75" hidden="1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hidden="1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t="11.25" hidden="1"/>
    <row r="109" spans="1:31" ht="11.25" hidden="1"/>
    <row r="110" spans="1:31" ht="11.25" hidden="1"/>
    <row r="111" spans="1:31" s="2" customFormat="1" ht="6.95" customHeight="1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123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20" t="str">
        <f>E7</f>
        <v>Prevádzkový objekt tenisových kurtov</v>
      </c>
      <c r="F115" s="221"/>
      <c r="G115" s="221"/>
      <c r="H115" s="22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107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78" t="str">
        <f>E9</f>
        <v>09 - Prípojka vody z jestvujúcej vodomernej šachty</v>
      </c>
      <c r="F117" s="222"/>
      <c r="G117" s="222"/>
      <c r="H117" s="222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F12</f>
        <v>Šala-Veča, areál futbalového ihriska</v>
      </c>
      <c r="G119" s="29"/>
      <c r="H119" s="29"/>
      <c r="I119" s="24" t="s">
        <v>20</v>
      </c>
      <c r="J119" s="55" t="str">
        <f>IF(J12="","",J12)</f>
        <v>20. 6. 2023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22</v>
      </c>
      <c r="D121" s="29"/>
      <c r="E121" s="29"/>
      <c r="F121" s="22" t="str">
        <f>E15</f>
        <v xml:space="preserve"> </v>
      </c>
      <c r="G121" s="29"/>
      <c r="H121" s="29"/>
      <c r="I121" s="24" t="s">
        <v>28</v>
      </c>
      <c r="J121" s="27" t="str">
        <f>E21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26</v>
      </c>
      <c r="D122" s="29"/>
      <c r="E122" s="29"/>
      <c r="F122" s="22" t="str">
        <f>IF(E18="","",E18)</f>
        <v>Vyplň údaj</v>
      </c>
      <c r="G122" s="29"/>
      <c r="H122" s="29"/>
      <c r="I122" s="24" t="s">
        <v>30</v>
      </c>
      <c r="J122" s="27" t="str">
        <f>E24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3"/>
      <c r="B124" s="124"/>
      <c r="C124" s="125" t="s">
        <v>124</v>
      </c>
      <c r="D124" s="126" t="s">
        <v>57</v>
      </c>
      <c r="E124" s="126" t="s">
        <v>53</v>
      </c>
      <c r="F124" s="126" t="s">
        <v>54</v>
      </c>
      <c r="G124" s="126" t="s">
        <v>125</v>
      </c>
      <c r="H124" s="126" t="s">
        <v>126</v>
      </c>
      <c r="I124" s="126" t="s">
        <v>127</v>
      </c>
      <c r="J124" s="127" t="s">
        <v>111</v>
      </c>
      <c r="K124" s="128" t="s">
        <v>128</v>
      </c>
      <c r="L124" s="129"/>
      <c r="M124" s="62" t="s">
        <v>1</v>
      </c>
      <c r="N124" s="63" t="s">
        <v>36</v>
      </c>
      <c r="O124" s="63" t="s">
        <v>129</v>
      </c>
      <c r="P124" s="63" t="s">
        <v>130</v>
      </c>
      <c r="Q124" s="63" t="s">
        <v>131</v>
      </c>
      <c r="R124" s="63" t="s">
        <v>132</v>
      </c>
      <c r="S124" s="63" t="s">
        <v>133</v>
      </c>
      <c r="T124" s="63" t="s">
        <v>134</v>
      </c>
      <c r="U124" s="64" t="s">
        <v>135</v>
      </c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</row>
    <row r="125" spans="1:65" s="2" customFormat="1" ht="22.9" customHeight="1">
      <c r="A125" s="29"/>
      <c r="B125" s="30"/>
      <c r="C125" s="69" t="s">
        <v>112</v>
      </c>
      <c r="D125" s="29"/>
      <c r="E125" s="29"/>
      <c r="F125" s="29"/>
      <c r="G125" s="29"/>
      <c r="H125" s="29"/>
      <c r="I125" s="29"/>
      <c r="J125" s="130">
        <f>BK125</f>
        <v>0</v>
      </c>
      <c r="K125" s="29"/>
      <c r="L125" s="30"/>
      <c r="M125" s="65"/>
      <c r="N125" s="56"/>
      <c r="O125" s="66"/>
      <c r="P125" s="131">
        <f>P126+P143+P150+P153+P155</f>
        <v>0</v>
      </c>
      <c r="Q125" s="66"/>
      <c r="R125" s="131">
        <f>R126+R143+R150+R153+R155</f>
        <v>2.7071790000000002E-2</v>
      </c>
      <c r="S125" s="66"/>
      <c r="T125" s="131">
        <f>T126+T143+T150+T153+T155</f>
        <v>0</v>
      </c>
      <c r="U125" s="67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71</v>
      </c>
      <c r="AU125" s="14" t="s">
        <v>113</v>
      </c>
      <c r="BK125" s="132">
        <f>BK126+BK143+BK150+BK153+BK155</f>
        <v>0</v>
      </c>
    </row>
    <row r="126" spans="1:65" s="12" customFormat="1" ht="25.9" customHeight="1">
      <c r="B126" s="133"/>
      <c r="D126" s="134" t="s">
        <v>71</v>
      </c>
      <c r="E126" s="135" t="s">
        <v>136</v>
      </c>
      <c r="F126" s="135" t="s">
        <v>137</v>
      </c>
      <c r="I126" s="136"/>
      <c r="J126" s="137">
        <f>BK126</f>
        <v>0</v>
      </c>
      <c r="L126" s="133"/>
      <c r="M126" s="138"/>
      <c r="N126" s="139"/>
      <c r="O126" s="139"/>
      <c r="P126" s="140">
        <f>P127+P136+P138</f>
        <v>0</v>
      </c>
      <c r="Q126" s="139"/>
      <c r="R126" s="140">
        <f>R127+R136+R138</f>
        <v>8.0099999999999998E-3</v>
      </c>
      <c r="S126" s="139"/>
      <c r="T126" s="140">
        <f>T127+T136+T138</f>
        <v>0</v>
      </c>
      <c r="U126" s="141"/>
      <c r="AR126" s="134" t="s">
        <v>80</v>
      </c>
      <c r="AT126" s="142" t="s">
        <v>71</v>
      </c>
      <c r="AU126" s="142" t="s">
        <v>72</v>
      </c>
      <c r="AY126" s="134" t="s">
        <v>138</v>
      </c>
      <c r="BK126" s="143">
        <f>BK127+BK136+BK138</f>
        <v>0</v>
      </c>
    </row>
    <row r="127" spans="1:65" s="12" customFormat="1" ht="22.9" customHeight="1">
      <c r="B127" s="133"/>
      <c r="D127" s="134" t="s">
        <v>71</v>
      </c>
      <c r="E127" s="144" t="s">
        <v>80</v>
      </c>
      <c r="F127" s="144" t="s">
        <v>139</v>
      </c>
      <c r="I127" s="136"/>
      <c r="J127" s="145">
        <f>BK127</f>
        <v>0</v>
      </c>
      <c r="L127" s="133"/>
      <c r="M127" s="138"/>
      <c r="N127" s="139"/>
      <c r="O127" s="139"/>
      <c r="P127" s="140">
        <f>SUM(P128:P135)</f>
        <v>0</v>
      </c>
      <c r="Q127" s="139"/>
      <c r="R127" s="140">
        <f>SUM(R128:R135)</f>
        <v>0</v>
      </c>
      <c r="S127" s="139"/>
      <c r="T127" s="140">
        <f>SUM(T128:T135)</f>
        <v>0</v>
      </c>
      <c r="U127" s="141"/>
      <c r="AR127" s="134" t="s">
        <v>80</v>
      </c>
      <c r="AT127" s="142" t="s">
        <v>71</v>
      </c>
      <c r="AU127" s="142" t="s">
        <v>80</v>
      </c>
      <c r="AY127" s="134" t="s">
        <v>138</v>
      </c>
      <c r="BK127" s="143">
        <f>SUM(BK128:BK135)</f>
        <v>0</v>
      </c>
    </row>
    <row r="128" spans="1:65" s="2" customFormat="1" ht="24.2" customHeight="1">
      <c r="A128" s="29"/>
      <c r="B128" s="146"/>
      <c r="C128" s="147" t="s">
        <v>80</v>
      </c>
      <c r="D128" s="147" t="s">
        <v>140</v>
      </c>
      <c r="E128" s="148" t="s">
        <v>141</v>
      </c>
      <c r="F128" s="149" t="s">
        <v>1821</v>
      </c>
      <c r="G128" s="150" t="s">
        <v>142</v>
      </c>
      <c r="H128" s="151">
        <v>1</v>
      </c>
      <c r="I128" s="152"/>
      <c r="J128" s="153">
        <f t="shared" ref="J128:J135" si="0">ROUND(I128*H128,2)</f>
        <v>0</v>
      </c>
      <c r="K128" s="154"/>
      <c r="L128" s="30"/>
      <c r="M128" s="155" t="s">
        <v>1</v>
      </c>
      <c r="N128" s="156" t="s">
        <v>38</v>
      </c>
      <c r="O128" s="58"/>
      <c r="P128" s="157">
        <f t="shared" ref="P128:P135" si="1">O128*H128</f>
        <v>0</v>
      </c>
      <c r="Q128" s="157">
        <v>0</v>
      </c>
      <c r="R128" s="157">
        <f t="shared" ref="R128:R135" si="2">Q128*H128</f>
        <v>0</v>
      </c>
      <c r="S128" s="157">
        <v>0</v>
      </c>
      <c r="T128" s="157">
        <f t="shared" ref="T128:T135" si="3">S128*H128</f>
        <v>0</v>
      </c>
      <c r="U128" s="158" t="s">
        <v>1</v>
      </c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143</v>
      </c>
      <c r="AT128" s="159" t="s">
        <v>140</v>
      </c>
      <c r="AU128" s="159" t="s">
        <v>144</v>
      </c>
      <c r="AY128" s="14" t="s">
        <v>138</v>
      </c>
      <c r="BE128" s="160">
        <f t="shared" ref="BE128:BE135" si="4">IF(N128="základná",J128,0)</f>
        <v>0</v>
      </c>
      <c r="BF128" s="160">
        <f t="shared" ref="BF128:BF135" si="5">IF(N128="znížená",J128,0)</f>
        <v>0</v>
      </c>
      <c r="BG128" s="160">
        <f t="shared" ref="BG128:BG135" si="6">IF(N128="zákl. prenesená",J128,0)</f>
        <v>0</v>
      </c>
      <c r="BH128" s="160">
        <f t="shared" ref="BH128:BH135" si="7">IF(N128="zníž. prenesená",J128,0)</f>
        <v>0</v>
      </c>
      <c r="BI128" s="160">
        <f t="shared" ref="BI128:BI135" si="8">IF(N128="nulová",J128,0)</f>
        <v>0</v>
      </c>
      <c r="BJ128" s="14" t="s">
        <v>144</v>
      </c>
      <c r="BK128" s="160">
        <f t="shared" ref="BK128:BK135" si="9">ROUND(I128*H128,2)</f>
        <v>0</v>
      </c>
      <c r="BL128" s="14" t="s">
        <v>143</v>
      </c>
      <c r="BM128" s="159" t="s">
        <v>145</v>
      </c>
    </row>
    <row r="129" spans="1:65" s="2" customFormat="1" ht="16.5" customHeight="1">
      <c r="A129" s="29"/>
      <c r="B129" s="146"/>
      <c r="C129" s="147" t="s">
        <v>146</v>
      </c>
      <c r="D129" s="147" t="s">
        <v>140</v>
      </c>
      <c r="E129" s="148" t="s">
        <v>147</v>
      </c>
      <c r="F129" s="149" t="s">
        <v>148</v>
      </c>
      <c r="G129" s="150" t="s">
        <v>149</v>
      </c>
      <c r="H129" s="151">
        <v>16.416</v>
      </c>
      <c r="I129" s="152"/>
      <c r="J129" s="153">
        <f t="shared" si="0"/>
        <v>0</v>
      </c>
      <c r="K129" s="154"/>
      <c r="L129" s="30"/>
      <c r="M129" s="155" t="s">
        <v>1</v>
      </c>
      <c r="N129" s="156" t="s">
        <v>38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7">
        <f t="shared" si="3"/>
        <v>0</v>
      </c>
      <c r="U129" s="158" t="s">
        <v>1</v>
      </c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143</v>
      </c>
      <c r="AT129" s="159" t="s">
        <v>140</v>
      </c>
      <c r="AU129" s="159" t="s">
        <v>144</v>
      </c>
      <c r="AY129" s="14" t="s">
        <v>138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144</v>
      </c>
      <c r="BK129" s="160">
        <f t="shared" si="9"/>
        <v>0</v>
      </c>
      <c r="BL129" s="14" t="s">
        <v>143</v>
      </c>
      <c r="BM129" s="159" t="s">
        <v>150</v>
      </c>
    </row>
    <row r="130" spans="1:65" s="2" customFormat="1" ht="37.9" customHeight="1">
      <c r="A130" s="29"/>
      <c r="B130" s="146"/>
      <c r="C130" s="147" t="s">
        <v>151</v>
      </c>
      <c r="D130" s="147" t="s">
        <v>140</v>
      </c>
      <c r="E130" s="148" t="s">
        <v>152</v>
      </c>
      <c r="F130" s="149" t="s">
        <v>153</v>
      </c>
      <c r="G130" s="150" t="s">
        <v>149</v>
      </c>
      <c r="H130" s="151">
        <v>5.4169999999999998</v>
      </c>
      <c r="I130" s="152"/>
      <c r="J130" s="153">
        <f t="shared" si="0"/>
        <v>0</v>
      </c>
      <c r="K130" s="154"/>
      <c r="L130" s="30"/>
      <c r="M130" s="155" t="s">
        <v>1</v>
      </c>
      <c r="N130" s="156" t="s">
        <v>38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7">
        <f t="shared" si="3"/>
        <v>0</v>
      </c>
      <c r="U130" s="158" t="s">
        <v>1</v>
      </c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143</v>
      </c>
      <c r="AT130" s="159" t="s">
        <v>140</v>
      </c>
      <c r="AU130" s="159" t="s">
        <v>144</v>
      </c>
      <c r="AY130" s="14" t="s">
        <v>138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144</v>
      </c>
      <c r="BK130" s="160">
        <f t="shared" si="9"/>
        <v>0</v>
      </c>
      <c r="BL130" s="14" t="s">
        <v>143</v>
      </c>
      <c r="BM130" s="159" t="s">
        <v>154</v>
      </c>
    </row>
    <row r="131" spans="1:65" s="2" customFormat="1" ht="24.2" customHeight="1">
      <c r="A131" s="29"/>
      <c r="B131" s="146"/>
      <c r="C131" s="147" t="s">
        <v>155</v>
      </c>
      <c r="D131" s="147" t="s">
        <v>140</v>
      </c>
      <c r="E131" s="148" t="s">
        <v>156</v>
      </c>
      <c r="F131" s="149" t="s">
        <v>157</v>
      </c>
      <c r="G131" s="150" t="s">
        <v>149</v>
      </c>
      <c r="H131" s="151">
        <v>6.84</v>
      </c>
      <c r="I131" s="152"/>
      <c r="J131" s="153">
        <f t="shared" si="0"/>
        <v>0</v>
      </c>
      <c r="K131" s="154"/>
      <c r="L131" s="30"/>
      <c r="M131" s="155" t="s">
        <v>1</v>
      </c>
      <c r="N131" s="156" t="s">
        <v>38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7">
        <f t="shared" si="3"/>
        <v>0</v>
      </c>
      <c r="U131" s="158" t="s">
        <v>1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143</v>
      </c>
      <c r="AT131" s="159" t="s">
        <v>140</v>
      </c>
      <c r="AU131" s="159" t="s">
        <v>144</v>
      </c>
      <c r="AY131" s="14" t="s">
        <v>138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144</v>
      </c>
      <c r="BK131" s="160">
        <f t="shared" si="9"/>
        <v>0</v>
      </c>
      <c r="BL131" s="14" t="s">
        <v>143</v>
      </c>
      <c r="BM131" s="159" t="s">
        <v>158</v>
      </c>
    </row>
    <row r="132" spans="1:65" s="2" customFormat="1" ht="24.2" customHeight="1">
      <c r="A132" s="29"/>
      <c r="B132" s="146"/>
      <c r="C132" s="147" t="s">
        <v>159</v>
      </c>
      <c r="D132" s="147" t="s">
        <v>140</v>
      </c>
      <c r="E132" s="148" t="s">
        <v>160</v>
      </c>
      <c r="F132" s="149" t="s">
        <v>161</v>
      </c>
      <c r="G132" s="150" t="s">
        <v>149</v>
      </c>
      <c r="H132" s="151">
        <v>6.84</v>
      </c>
      <c r="I132" s="152"/>
      <c r="J132" s="153">
        <f t="shared" si="0"/>
        <v>0</v>
      </c>
      <c r="K132" s="154"/>
      <c r="L132" s="30"/>
      <c r="M132" s="155" t="s">
        <v>1</v>
      </c>
      <c r="N132" s="156" t="s">
        <v>38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7">
        <f t="shared" si="3"/>
        <v>0</v>
      </c>
      <c r="U132" s="158" t="s">
        <v>1</v>
      </c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143</v>
      </c>
      <c r="AT132" s="159" t="s">
        <v>140</v>
      </c>
      <c r="AU132" s="159" t="s">
        <v>144</v>
      </c>
      <c r="AY132" s="14" t="s">
        <v>138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144</v>
      </c>
      <c r="BK132" s="160">
        <f t="shared" si="9"/>
        <v>0</v>
      </c>
      <c r="BL132" s="14" t="s">
        <v>143</v>
      </c>
      <c r="BM132" s="159" t="s">
        <v>162</v>
      </c>
    </row>
    <row r="133" spans="1:65" s="2" customFormat="1" ht="24.2" customHeight="1">
      <c r="A133" s="29"/>
      <c r="B133" s="146"/>
      <c r="C133" s="147" t="s">
        <v>163</v>
      </c>
      <c r="D133" s="147" t="s">
        <v>140</v>
      </c>
      <c r="E133" s="148" t="s">
        <v>164</v>
      </c>
      <c r="F133" s="149" t="s">
        <v>165</v>
      </c>
      <c r="G133" s="150" t="s">
        <v>149</v>
      </c>
      <c r="H133" s="151">
        <v>9.5760000000000005</v>
      </c>
      <c r="I133" s="152"/>
      <c r="J133" s="153">
        <f t="shared" si="0"/>
        <v>0</v>
      </c>
      <c r="K133" s="154"/>
      <c r="L133" s="30"/>
      <c r="M133" s="155" t="s">
        <v>1</v>
      </c>
      <c r="N133" s="156" t="s">
        <v>38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7">
        <f t="shared" si="3"/>
        <v>0</v>
      </c>
      <c r="U133" s="158" t="s">
        <v>1</v>
      </c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143</v>
      </c>
      <c r="AT133" s="159" t="s">
        <v>140</v>
      </c>
      <c r="AU133" s="159" t="s">
        <v>144</v>
      </c>
      <c r="AY133" s="14" t="s">
        <v>138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144</v>
      </c>
      <c r="BK133" s="160">
        <f t="shared" si="9"/>
        <v>0</v>
      </c>
      <c r="BL133" s="14" t="s">
        <v>143</v>
      </c>
      <c r="BM133" s="159" t="s">
        <v>166</v>
      </c>
    </row>
    <row r="134" spans="1:65" s="2" customFormat="1" ht="24.2" customHeight="1">
      <c r="A134" s="29"/>
      <c r="B134" s="146"/>
      <c r="C134" s="147" t="s">
        <v>167</v>
      </c>
      <c r="D134" s="147" t="s">
        <v>140</v>
      </c>
      <c r="E134" s="148" t="s">
        <v>168</v>
      </c>
      <c r="F134" s="149" t="s">
        <v>169</v>
      </c>
      <c r="G134" s="150" t="s">
        <v>149</v>
      </c>
      <c r="H134" s="151">
        <v>4.7880000000000003</v>
      </c>
      <c r="I134" s="152"/>
      <c r="J134" s="153">
        <f t="shared" si="0"/>
        <v>0</v>
      </c>
      <c r="K134" s="154"/>
      <c r="L134" s="30"/>
      <c r="M134" s="155" t="s">
        <v>1</v>
      </c>
      <c r="N134" s="156" t="s">
        <v>38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7">
        <f t="shared" si="3"/>
        <v>0</v>
      </c>
      <c r="U134" s="158" t="s">
        <v>1</v>
      </c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143</v>
      </c>
      <c r="AT134" s="159" t="s">
        <v>140</v>
      </c>
      <c r="AU134" s="159" t="s">
        <v>144</v>
      </c>
      <c r="AY134" s="14" t="s">
        <v>138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144</v>
      </c>
      <c r="BK134" s="160">
        <f t="shared" si="9"/>
        <v>0</v>
      </c>
      <c r="BL134" s="14" t="s">
        <v>143</v>
      </c>
      <c r="BM134" s="159" t="s">
        <v>170</v>
      </c>
    </row>
    <row r="135" spans="1:65" s="2" customFormat="1" ht="21.75" customHeight="1">
      <c r="A135" s="29"/>
      <c r="B135" s="146"/>
      <c r="C135" s="161" t="s">
        <v>171</v>
      </c>
      <c r="D135" s="161" t="s">
        <v>172</v>
      </c>
      <c r="E135" s="162" t="s">
        <v>173</v>
      </c>
      <c r="F135" s="163" t="s">
        <v>174</v>
      </c>
      <c r="G135" s="164" t="s">
        <v>175</v>
      </c>
      <c r="H135" s="165">
        <v>8.6180000000000003</v>
      </c>
      <c r="I135" s="166"/>
      <c r="J135" s="167">
        <f t="shared" si="0"/>
        <v>0</v>
      </c>
      <c r="K135" s="168"/>
      <c r="L135" s="169"/>
      <c r="M135" s="170" t="s">
        <v>1</v>
      </c>
      <c r="N135" s="171" t="s">
        <v>38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7">
        <f t="shared" si="3"/>
        <v>0</v>
      </c>
      <c r="U135" s="158" t="s">
        <v>1</v>
      </c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171</v>
      </c>
      <c r="AT135" s="159" t="s">
        <v>172</v>
      </c>
      <c r="AU135" s="159" t="s">
        <v>144</v>
      </c>
      <c r="AY135" s="14" t="s">
        <v>138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144</v>
      </c>
      <c r="BK135" s="160">
        <f t="shared" si="9"/>
        <v>0</v>
      </c>
      <c r="BL135" s="14" t="s">
        <v>143</v>
      </c>
      <c r="BM135" s="159" t="s">
        <v>176</v>
      </c>
    </row>
    <row r="136" spans="1:65" s="12" customFormat="1" ht="22.9" customHeight="1">
      <c r="B136" s="133"/>
      <c r="D136" s="134" t="s">
        <v>71</v>
      </c>
      <c r="E136" s="144" t="s">
        <v>143</v>
      </c>
      <c r="F136" s="144" t="s">
        <v>177</v>
      </c>
      <c r="I136" s="136"/>
      <c r="J136" s="145">
        <f>BK136</f>
        <v>0</v>
      </c>
      <c r="L136" s="133"/>
      <c r="M136" s="138"/>
      <c r="N136" s="139"/>
      <c r="O136" s="139"/>
      <c r="P136" s="140">
        <f>P137</f>
        <v>0</v>
      </c>
      <c r="Q136" s="139"/>
      <c r="R136" s="140">
        <f>R137</f>
        <v>0</v>
      </c>
      <c r="S136" s="139"/>
      <c r="T136" s="140">
        <f>T137</f>
        <v>0</v>
      </c>
      <c r="U136" s="141"/>
      <c r="AR136" s="134" t="s">
        <v>80</v>
      </c>
      <c r="AT136" s="142" t="s">
        <v>71</v>
      </c>
      <c r="AU136" s="142" t="s">
        <v>80</v>
      </c>
      <c r="AY136" s="134" t="s">
        <v>138</v>
      </c>
      <c r="BK136" s="143">
        <f>BK137</f>
        <v>0</v>
      </c>
    </row>
    <row r="137" spans="1:65" s="2" customFormat="1" ht="33" customHeight="1">
      <c r="A137" s="29"/>
      <c r="B137" s="146"/>
      <c r="C137" s="147" t="s">
        <v>178</v>
      </c>
      <c r="D137" s="147" t="s">
        <v>140</v>
      </c>
      <c r="E137" s="148" t="s">
        <v>179</v>
      </c>
      <c r="F137" s="149" t="s">
        <v>180</v>
      </c>
      <c r="G137" s="150" t="s">
        <v>149</v>
      </c>
      <c r="H137" s="151">
        <v>2.052</v>
      </c>
      <c r="I137" s="152"/>
      <c r="J137" s="153">
        <f>ROUND(I137*H137,2)</f>
        <v>0</v>
      </c>
      <c r="K137" s="154"/>
      <c r="L137" s="30"/>
      <c r="M137" s="155" t="s">
        <v>1</v>
      </c>
      <c r="N137" s="156" t="s">
        <v>38</v>
      </c>
      <c r="O137" s="58"/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7">
        <f>S137*H137</f>
        <v>0</v>
      </c>
      <c r="U137" s="158" t="s">
        <v>1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143</v>
      </c>
      <c r="AT137" s="159" t="s">
        <v>140</v>
      </c>
      <c r="AU137" s="159" t="s">
        <v>144</v>
      </c>
      <c r="AY137" s="14" t="s">
        <v>138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144</v>
      </c>
      <c r="BK137" s="160">
        <f>ROUND(I137*H137,2)</f>
        <v>0</v>
      </c>
      <c r="BL137" s="14" t="s">
        <v>143</v>
      </c>
      <c r="BM137" s="159" t="s">
        <v>181</v>
      </c>
    </row>
    <row r="138" spans="1:65" s="12" customFormat="1" ht="22.9" customHeight="1">
      <c r="B138" s="133"/>
      <c r="D138" s="134" t="s">
        <v>71</v>
      </c>
      <c r="E138" s="144" t="s">
        <v>171</v>
      </c>
      <c r="F138" s="144" t="s">
        <v>182</v>
      </c>
      <c r="I138" s="136"/>
      <c r="J138" s="145">
        <f>BK138</f>
        <v>0</v>
      </c>
      <c r="L138" s="133"/>
      <c r="M138" s="138"/>
      <c r="N138" s="139"/>
      <c r="O138" s="139"/>
      <c r="P138" s="140">
        <f>SUM(P139:P142)</f>
        <v>0</v>
      </c>
      <c r="Q138" s="139"/>
      <c r="R138" s="140">
        <f>SUM(R139:R142)</f>
        <v>8.0099999999999998E-3</v>
      </c>
      <c r="S138" s="139"/>
      <c r="T138" s="140">
        <f>SUM(T139:T142)</f>
        <v>0</v>
      </c>
      <c r="U138" s="141"/>
      <c r="AR138" s="134" t="s">
        <v>80</v>
      </c>
      <c r="AT138" s="142" t="s">
        <v>71</v>
      </c>
      <c r="AU138" s="142" t="s">
        <v>80</v>
      </c>
      <c r="AY138" s="134" t="s">
        <v>138</v>
      </c>
      <c r="BK138" s="143">
        <f>SUM(BK139:BK142)</f>
        <v>0</v>
      </c>
    </row>
    <row r="139" spans="1:65" s="2" customFormat="1" ht="33" customHeight="1">
      <c r="A139" s="29"/>
      <c r="B139" s="146"/>
      <c r="C139" s="147" t="s">
        <v>183</v>
      </c>
      <c r="D139" s="147" t="s">
        <v>140</v>
      </c>
      <c r="E139" s="148" t="s">
        <v>184</v>
      </c>
      <c r="F139" s="149" t="s">
        <v>185</v>
      </c>
      <c r="G139" s="150" t="s">
        <v>186</v>
      </c>
      <c r="H139" s="151">
        <v>17.8</v>
      </c>
      <c r="I139" s="152"/>
      <c r="J139" s="153">
        <f>ROUND(I139*H139,2)</f>
        <v>0</v>
      </c>
      <c r="K139" s="154"/>
      <c r="L139" s="30"/>
      <c r="M139" s="155" t="s">
        <v>1</v>
      </c>
      <c r="N139" s="156" t="s">
        <v>38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7">
        <f>S139*H139</f>
        <v>0</v>
      </c>
      <c r="U139" s="158" t="s">
        <v>1</v>
      </c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143</v>
      </c>
      <c r="AT139" s="159" t="s">
        <v>140</v>
      </c>
      <c r="AU139" s="159" t="s">
        <v>144</v>
      </c>
      <c r="AY139" s="14" t="s">
        <v>138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144</v>
      </c>
      <c r="BK139" s="160">
        <f>ROUND(I139*H139,2)</f>
        <v>0</v>
      </c>
      <c r="BL139" s="14" t="s">
        <v>143</v>
      </c>
      <c r="BM139" s="159" t="s">
        <v>187</v>
      </c>
    </row>
    <row r="140" spans="1:65" s="2" customFormat="1" ht="24.2" customHeight="1">
      <c r="A140" s="29"/>
      <c r="B140" s="146"/>
      <c r="C140" s="161" t="s">
        <v>188</v>
      </c>
      <c r="D140" s="161" t="s">
        <v>172</v>
      </c>
      <c r="E140" s="162" t="s">
        <v>189</v>
      </c>
      <c r="F140" s="163" t="s">
        <v>190</v>
      </c>
      <c r="G140" s="164" t="s">
        <v>186</v>
      </c>
      <c r="H140" s="165">
        <v>17.8</v>
      </c>
      <c r="I140" s="166"/>
      <c r="J140" s="167">
        <f>ROUND(I140*H140,2)</f>
        <v>0</v>
      </c>
      <c r="K140" s="168"/>
      <c r="L140" s="169"/>
      <c r="M140" s="170" t="s">
        <v>1</v>
      </c>
      <c r="N140" s="171" t="s">
        <v>38</v>
      </c>
      <c r="O140" s="58"/>
      <c r="P140" s="157">
        <f>O140*H140</f>
        <v>0</v>
      </c>
      <c r="Q140" s="157">
        <v>4.4999999999999999E-4</v>
      </c>
      <c r="R140" s="157">
        <f>Q140*H140</f>
        <v>8.0099999999999998E-3</v>
      </c>
      <c r="S140" s="157">
        <v>0</v>
      </c>
      <c r="T140" s="157">
        <f>S140*H140</f>
        <v>0</v>
      </c>
      <c r="U140" s="158" t="s">
        <v>1</v>
      </c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171</v>
      </c>
      <c r="AT140" s="159" t="s">
        <v>172</v>
      </c>
      <c r="AU140" s="159" t="s">
        <v>144</v>
      </c>
      <c r="AY140" s="14" t="s">
        <v>138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144</v>
      </c>
      <c r="BK140" s="160">
        <f>ROUND(I140*H140,2)</f>
        <v>0</v>
      </c>
      <c r="BL140" s="14" t="s">
        <v>143</v>
      </c>
      <c r="BM140" s="159" t="s">
        <v>191</v>
      </c>
    </row>
    <row r="141" spans="1:65" s="2" customFormat="1" ht="24.2" customHeight="1">
      <c r="A141" s="29"/>
      <c r="B141" s="146"/>
      <c r="C141" s="147" t="s">
        <v>192</v>
      </c>
      <c r="D141" s="147" t="s">
        <v>140</v>
      </c>
      <c r="E141" s="148" t="s">
        <v>193</v>
      </c>
      <c r="F141" s="149" t="s">
        <v>194</v>
      </c>
      <c r="G141" s="150" t="s">
        <v>186</v>
      </c>
      <c r="H141" s="151">
        <v>17.8</v>
      </c>
      <c r="I141" s="152"/>
      <c r="J141" s="153">
        <f>ROUND(I141*H141,2)</f>
        <v>0</v>
      </c>
      <c r="K141" s="154"/>
      <c r="L141" s="30"/>
      <c r="M141" s="155" t="s">
        <v>1</v>
      </c>
      <c r="N141" s="156" t="s">
        <v>38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7">
        <f>S141*H141</f>
        <v>0</v>
      </c>
      <c r="U141" s="158" t="s">
        <v>1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143</v>
      </c>
      <c r="AT141" s="159" t="s">
        <v>140</v>
      </c>
      <c r="AU141" s="159" t="s">
        <v>144</v>
      </c>
      <c r="AY141" s="14" t="s">
        <v>138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144</v>
      </c>
      <c r="BK141" s="160">
        <f>ROUND(I141*H141,2)</f>
        <v>0</v>
      </c>
      <c r="BL141" s="14" t="s">
        <v>143</v>
      </c>
      <c r="BM141" s="159" t="s">
        <v>195</v>
      </c>
    </row>
    <row r="142" spans="1:65" s="2" customFormat="1" ht="24.2" customHeight="1">
      <c r="A142" s="29"/>
      <c r="B142" s="146"/>
      <c r="C142" s="147" t="s">
        <v>196</v>
      </c>
      <c r="D142" s="147" t="s">
        <v>140</v>
      </c>
      <c r="E142" s="148" t="s">
        <v>197</v>
      </c>
      <c r="F142" s="149" t="s">
        <v>198</v>
      </c>
      <c r="G142" s="150" t="s">
        <v>142</v>
      </c>
      <c r="H142" s="151">
        <v>1</v>
      </c>
      <c r="I142" s="152"/>
      <c r="J142" s="153">
        <f>ROUND(I142*H142,2)</f>
        <v>0</v>
      </c>
      <c r="K142" s="154"/>
      <c r="L142" s="30"/>
      <c r="M142" s="155" t="s">
        <v>1</v>
      </c>
      <c r="N142" s="156" t="s">
        <v>38</v>
      </c>
      <c r="O142" s="58"/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7">
        <f>S142*H142</f>
        <v>0</v>
      </c>
      <c r="U142" s="158" t="s">
        <v>1</v>
      </c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143</v>
      </c>
      <c r="AT142" s="159" t="s">
        <v>140</v>
      </c>
      <c r="AU142" s="159" t="s">
        <v>144</v>
      </c>
      <c r="AY142" s="14" t="s">
        <v>138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4" t="s">
        <v>144</v>
      </c>
      <c r="BK142" s="160">
        <f>ROUND(I142*H142,2)</f>
        <v>0</v>
      </c>
      <c r="BL142" s="14" t="s">
        <v>143</v>
      </c>
      <c r="BM142" s="159" t="s">
        <v>199</v>
      </c>
    </row>
    <row r="143" spans="1:65" s="12" customFormat="1" ht="25.9" customHeight="1">
      <c r="B143" s="133"/>
      <c r="D143" s="134" t="s">
        <v>71</v>
      </c>
      <c r="E143" s="135" t="s">
        <v>200</v>
      </c>
      <c r="F143" s="135" t="s">
        <v>201</v>
      </c>
      <c r="I143" s="136"/>
      <c r="J143" s="137">
        <f>BK143</f>
        <v>0</v>
      </c>
      <c r="L143" s="133"/>
      <c r="M143" s="138"/>
      <c r="N143" s="139"/>
      <c r="O143" s="139"/>
      <c r="P143" s="140">
        <f>P144</f>
        <v>0</v>
      </c>
      <c r="Q143" s="139"/>
      <c r="R143" s="140">
        <f>R144</f>
        <v>1.9061790000000002E-2</v>
      </c>
      <c r="S143" s="139"/>
      <c r="T143" s="140">
        <f>T144</f>
        <v>0</v>
      </c>
      <c r="U143" s="141"/>
      <c r="AR143" s="134" t="s">
        <v>144</v>
      </c>
      <c r="AT143" s="142" t="s">
        <v>71</v>
      </c>
      <c r="AU143" s="142" t="s">
        <v>72</v>
      </c>
      <c r="AY143" s="134" t="s">
        <v>138</v>
      </c>
      <c r="BK143" s="143">
        <f>BK144</f>
        <v>0</v>
      </c>
    </row>
    <row r="144" spans="1:65" s="12" customFormat="1" ht="22.9" customHeight="1">
      <c r="B144" s="133"/>
      <c r="D144" s="134" t="s">
        <v>71</v>
      </c>
      <c r="E144" s="144" t="s">
        <v>202</v>
      </c>
      <c r="F144" s="144" t="s">
        <v>203</v>
      </c>
      <c r="I144" s="136"/>
      <c r="J144" s="145">
        <f>BK144</f>
        <v>0</v>
      </c>
      <c r="L144" s="133"/>
      <c r="M144" s="138"/>
      <c r="N144" s="139"/>
      <c r="O144" s="139"/>
      <c r="P144" s="140">
        <f>SUM(P145:P149)</f>
        <v>0</v>
      </c>
      <c r="Q144" s="139"/>
      <c r="R144" s="140">
        <f>SUM(R145:R149)</f>
        <v>1.9061790000000002E-2</v>
      </c>
      <c r="S144" s="139"/>
      <c r="T144" s="140">
        <f>SUM(T145:T149)</f>
        <v>0</v>
      </c>
      <c r="U144" s="141"/>
      <c r="AR144" s="134" t="s">
        <v>144</v>
      </c>
      <c r="AT144" s="142" t="s">
        <v>71</v>
      </c>
      <c r="AU144" s="142" t="s">
        <v>80</v>
      </c>
      <c r="AY144" s="134" t="s">
        <v>138</v>
      </c>
      <c r="BK144" s="143">
        <f>SUM(BK145:BK149)</f>
        <v>0</v>
      </c>
    </row>
    <row r="145" spans="1:65" s="2" customFormat="1" ht="24.2" customHeight="1">
      <c r="A145" s="29"/>
      <c r="B145" s="146"/>
      <c r="C145" s="147" t="s">
        <v>204</v>
      </c>
      <c r="D145" s="147" t="s">
        <v>140</v>
      </c>
      <c r="E145" s="148" t="s">
        <v>205</v>
      </c>
      <c r="F145" s="149" t="s">
        <v>206</v>
      </c>
      <c r="G145" s="150" t="s">
        <v>142</v>
      </c>
      <c r="H145" s="151">
        <v>1</v>
      </c>
      <c r="I145" s="152"/>
      <c r="J145" s="153">
        <f>ROUND(I145*H145,2)</f>
        <v>0</v>
      </c>
      <c r="K145" s="154"/>
      <c r="L145" s="30"/>
      <c r="M145" s="155" t="s">
        <v>1</v>
      </c>
      <c r="N145" s="156" t="s">
        <v>38</v>
      </c>
      <c r="O145" s="58"/>
      <c r="P145" s="157">
        <f>O145*H145</f>
        <v>0</v>
      </c>
      <c r="Q145" s="157">
        <v>6.9999999999999994E-5</v>
      </c>
      <c r="R145" s="157">
        <f>Q145*H145</f>
        <v>6.9999999999999994E-5</v>
      </c>
      <c r="S145" s="157">
        <v>0</v>
      </c>
      <c r="T145" s="157">
        <f>S145*H145</f>
        <v>0</v>
      </c>
      <c r="U145" s="158" t="s">
        <v>1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192</v>
      </c>
      <c r="AT145" s="159" t="s">
        <v>140</v>
      </c>
      <c r="AU145" s="159" t="s">
        <v>144</v>
      </c>
      <c r="AY145" s="14" t="s">
        <v>138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4" t="s">
        <v>144</v>
      </c>
      <c r="BK145" s="160">
        <f>ROUND(I145*H145,2)</f>
        <v>0</v>
      </c>
      <c r="BL145" s="14" t="s">
        <v>192</v>
      </c>
      <c r="BM145" s="159" t="s">
        <v>207</v>
      </c>
    </row>
    <row r="146" spans="1:65" s="2" customFormat="1" ht="16.5" customHeight="1">
      <c r="A146" s="29"/>
      <c r="B146" s="146"/>
      <c r="C146" s="161" t="s">
        <v>208</v>
      </c>
      <c r="D146" s="161" t="s">
        <v>172</v>
      </c>
      <c r="E146" s="162" t="s">
        <v>209</v>
      </c>
      <c r="F146" s="163" t="s">
        <v>210</v>
      </c>
      <c r="G146" s="164" t="s">
        <v>142</v>
      </c>
      <c r="H146" s="165">
        <v>1</v>
      </c>
      <c r="I146" s="166"/>
      <c r="J146" s="167">
        <f>ROUND(I146*H146,2)</f>
        <v>0</v>
      </c>
      <c r="K146" s="168"/>
      <c r="L146" s="169"/>
      <c r="M146" s="170" t="s">
        <v>1</v>
      </c>
      <c r="N146" s="171" t="s">
        <v>38</v>
      </c>
      <c r="O146" s="58"/>
      <c r="P146" s="157">
        <f>O146*H146</f>
        <v>0</v>
      </c>
      <c r="Q146" s="157">
        <v>5.1900000000000002E-3</v>
      </c>
      <c r="R146" s="157">
        <f>Q146*H146</f>
        <v>5.1900000000000002E-3</v>
      </c>
      <c r="S146" s="157">
        <v>0</v>
      </c>
      <c r="T146" s="157">
        <f>S146*H146</f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183</v>
      </c>
      <c r="AT146" s="159" t="s">
        <v>172</v>
      </c>
      <c r="AU146" s="159" t="s">
        <v>144</v>
      </c>
      <c r="AY146" s="14" t="s">
        <v>138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4" t="s">
        <v>144</v>
      </c>
      <c r="BK146" s="160">
        <f>ROUND(I146*H146,2)</f>
        <v>0</v>
      </c>
      <c r="BL146" s="14" t="s">
        <v>192</v>
      </c>
      <c r="BM146" s="159" t="s">
        <v>211</v>
      </c>
    </row>
    <row r="147" spans="1:65" s="2" customFormat="1" ht="16.5" customHeight="1">
      <c r="A147" s="29"/>
      <c r="B147" s="146"/>
      <c r="C147" s="147" t="s">
        <v>212</v>
      </c>
      <c r="D147" s="147" t="s">
        <v>140</v>
      </c>
      <c r="E147" s="148" t="s">
        <v>213</v>
      </c>
      <c r="F147" s="149" t="s">
        <v>214</v>
      </c>
      <c r="G147" s="150" t="s">
        <v>142</v>
      </c>
      <c r="H147" s="151">
        <v>1</v>
      </c>
      <c r="I147" s="152"/>
      <c r="J147" s="153">
        <f>ROUND(I147*H147,2)</f>
        <v>0</v>
      </c>
      <c r="K147" s="154"/>
      <c r="L147" s="30"/>
      <c r="M147" s="155" t="s">
        <v>1</v>
      </c>
      <c r="N147" s="156" t="s">
        <v>38</v>
      </c>
      <c r="O147" s="58"/>
      <c r="P147" s="157">
        <f>O147*H147</f>
        <v>0</v>
      </c>
      <c r="Q147" s="157">
        <v>6.68179E-3</v>
      </c>
      <c r="R147" s="157">
        <f>Q147*H147</f>
        <v>6.68179E-3</v>
      </c>
      <c r="S147" s="157">
        <v>0</v>
      </c>
      <c r="T147" s="157">
        <f>S147*H147</f>
        <v>0</v>
      </c>
      <c r="U147" s="158" t="s">
        <v>1</v>
      </c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192</v>
      </c>
      <c r="AT147" s="159" t="s">
        <v>140</v>
      </c>
      <c r="AU147" s="159" t="s">
        <v>144</v>
      </c>
      <c r="AY147" s="14" t="s">
        <v>138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4" t="s">
        <v>144</v>
      </c>
      <c r="BK147" s="160">
        <f>ROUND(I147*H147,2)</f>
        <v>0</v>
      </c>
      <c r="BL147" s="14" t="s">
        <v>192</v>
      </c>
      <c r="BM147" s="159" t="s">
        <v>215</v>
      </c>
    </row>
    <row r="148" spans="1:65" s="2" customFormat="1" ht="24.2" customHeight="1">
      <c r="A148" s="29"/>
      <c r="B148" s="146"/>
      <c r="C148" s="147" t="s">
        <v>216</v>
      </c>
      <c r="D148" s="147" t="s">
        <v>140</v>
      </c>
      <c r="E148" s="148" t="s">
        <v>217</v>
      </c>
      <c r="F148" s="149" t="s">
        <v>218</v>
      </c>
      <c r="G148" s="150" t="s">
        <v>186</v>
      </c>
      <c r="H148" s="151">
        <v>17.8</v>
      </c>
      <c r="I148" s="152"/>
      <c r="J148" s="153">
        <f>ROUND(I148*H148,2)</f>
        <v>0</v>
      </c>
      <c r="K148" s="154"/>
      <c r="L148" s="30"/>
      <c r="M148" s="155" t="s">
        <v>1</v>
      </c>
      <c r="N148" s="156" t="s">
        <v>38</v>
      </c>
      <c r="O148" s="58"/>
      <c r="P148" s="157">
        <f>O148*H148</f>
        <v>0</v>
      </c>
      <c r="Q148" s="157">
        <v>3.8999999999999999E-4</v>
      </c>
      <c r="R148" s="157">
        <f>Q148*H148</f>
        <v>6.9420000000000003E-3</v>
      </c>
      <c r="S148" s="157">
        <v>0</v>
      </c>
      <c r="T148" s="157">
        <f>S148*H148</f>
        <v>0</v>
      </c>
      <c r="U148" s="158" t="s">
        <v>1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192</v>
      </c>
      <c r="AT148" s="159" t="s">
        <v>140</v>
      </c>
      <c r="AU148" s="159" t="s">
        <v>144</v>
      </c>
      <c r="AY148" s="14" t="s">
        <v>138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144</v>
      </c>
      <c r="BK148" s="160">
        <f>ROUND(I148*H148,2)</f>
        <v>0</v>
      </c>
      <c r="BL148" s="14" t="s">
        <v>192</v>
      </c>
      <c r="BM148" s="159" t="s">
        <v>219</v>
      </c>
    </row>
    <row r="149" spans="1:65" s="2" customFormat="1" ht="24.2" customHeight="1">
      <c r="A149" s="29"/>
      <c r="B149" s="146"/>
      <c r="C149" s="147" t="s">
        <v>220</v>
      </c>
      <c r="D149" s="147" t="s">
        <v>140</v>
      </c>
      <c r="E149" s="148" t="s">
        <v>221</v>
      </c>
      <c r="F149" s="149" t="s">
        <v>222</v>
      </c>
      <c r="G149" s="150" t="s">
        <v>186</v>
      </c>
      <c r="H149" s="151">
        <v>17.8</v>
      </c>
      <c r="I149" s="152"/>
      <c r="J149" s="153">
        <f>ROUND(I149*H149,2)</f>
        <v>0</v>
      </c>
      <c r="K149" s="154"/>
      <c r="L149" s="30"/>
      <c r="M149" s="155" t="s">
        <v>1</v>
      </c>
      <c r="N149" s="156" t="s">
        <v>38</v>
      </c>
      <c r="O149" s="58"/>
      <c r="P149" s="157">
        <f>O149*H149</f>
        <v>0</v>
      </c>
      <c r="Q149" s="157">
        <v>1.0000000000000001E-5</v>
      </c>
      <c r="R149" s="157">
        <f>Q149*H149</f>
        <v>1.7800000000000002E-4</v>
      </c>
      <c r="S149" s="157">
        <v>0</v>
      </c>
      <c r="T149" s="157">
        <f>S149*H149</f>
        <v>0</v>
      </c>
      <c r="U149" s="158" t="s">
        <v>1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192</v>
      </c>
      <c r="AT149" s="159" t="s">
        <v>140</v>
      </c>
      <c r="AU149" s="159" t="s">
        <v>144</v>
      </c>
      <c r="AY149" s="14" t="s">
        <v>138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144</v>
      </c>
      <c r="BK149" s="160">
        <f>ROUND(I149*H149,2)</f>
        <v>0</v>
      </c>
      <c r="BL149" s="14" t="s">
        <v>192</v>
      </c>
      <c r="BM149" s="159" t="s">
        <v>223</v>
      </c>
    </row>
    <row r="150" spans="1:65" s="12" customFormat="1" ht="25.9" customHeight="1">
      <c r="B150" s="133"/>
      <c r="D150" s="134" t="s">
        <v>71</v>
      </c>
      <c r="E150" s="135" t="s">
        <v>224</v>
      </c>
      <c r="F150" s="135" t="s">
        <v>225</v>
      </c>
      <c r="I150" s="136"/>
      <c r="J150" s="137">
        <f>BK150</f>
        <v>0</v>
      </c>
      <c r="L150" s="133"/>
      <c r="M150" s="138"/>
      <c r="N150" s="139"/>
      <c r="O150" s="139"/>
      <c r="P150" s="140">
        <f>SUM(P151:P152)</f>
        <v>0</v>
      </c>
      <c r="Q150" s="139"/>
      <c r="R150" s="140">
        <f>SUM(R151:R152)</f>
        <v>0</v>
      </c>
      <c r="S150" s="139"/>
      <c r="T150" s="140">
        <f>SUM(T151:T152)</f>
        <v>0</v>
      </c>
      <c r="U150" s="141"/>
      <c r="AR150" s="134" t="s">
        <v>146</v>
      </c>
      <c r="AT150" s="142" t="s">
        <v>71</v>
      </c>
      <c r="AU150" s="142" t="s">
        <v>72</v>
      </c>
      <c r="AY150" s="134" t="s">
        <v>138</v>
      </c>
      <c r="BK150" s="143">
        <f>SUM(BK151:BK152)</f>
        <v>0</v>
      </c>
    </row>
    <row r="151" spans="1:65" s="2" customFormat="1" ht="24.2" customHeight="1">
      <c r="A151" s="29"/>
      <c r="B151" s="146"/>
      <c r="C151" s="147" t="s">
        <v>226</v>
      </c>
      <c r="D151" s="147" t="s">
        <v>140</v>
      </c>
      <c r="E151" s="148" t="s">
        <v>227</v>
      </c>
      <c r="F151" s="149" t="s">
        <v>228</v>
      </c>
      <c r="G151" s="150" t="s">
        <v>142</v>
      </c>
      <c r="H151" s="151">
        <v>1</v>
      </c>
      <c r="I151" s="152"/>
      <c r="J151" s="153">
        <f>ROUND(I151*H151,2)</f>
        <v>0</v>
      </c>
      <c r="K151" s="154"/>
      <c r="L151" s="30"/>
      <c r="M151" s="155" t="s">
        <v>1</v>
      </c>
      <c r="N151" s="156" t="s">
        <v>38</v>
      </c>
      <c r="O151" s="58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7">
        <f>S151*H151</f>
        <v>0</v>
      </c>
      <c r="U151" s="158" t="s">
        <v>1</v>
      </c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229</v>
      </c>
      <c r="AT151" s="159" t="s">
        <v>140</v>
      </c>
      <c r="AU151" s="159" t="s">
        <v>80</v>
      </c>
      <c r="AY151" s="14" t="s">
        <v>138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144</v>
      </c>
      <c r="BK151" s="160">
        <f>ROUND(I151*H151,2)</f>
        <v>0</v>
      </c>
      <c r="BL151" s="14" t="s">
        <v>229</v>
      </c>
      <c r="BM151" s="159" t="s">
        <v>230</v>
      </c>
    </row>
    <row r="152" spans="1:65" s="2" customFormat="1" ht="16.5" customHeight="1">
      <c r="A152" s="29"/>
      <c r="B152" s="146"/>
      <c r="C152" s="147" t="s">
        <v>231</v>
      </c>
      <c r="D152" s="147" t="s">
        <v>140</v>
      </c>
      <c r="E152" s="148" t="s">
        <v>232</v>
      </c>
      <c r="F152" s="149" t="s">
        <v>233</v>
      </c>
      <c r="G152" s="150" t="s">
        <v>234</v>
      </c>
      <c r="H152" s="151">
        <v>1</v>
      </c>
      <c r="I152" s="152"/>
      <c r="J152" s="153">
        <f>ROUND(I152*H152,2)</f>
        <v>0</v>
      </c>
      <c r="K152" s="154"/>
      <c r="L152" s="30"/>
      <c r="M152" s="155" t="s">
        <v>1</v>
      </c>
      <c r="N152" s="156" t="s">
        <v>38</v>
      </c>
      <c r="O152" s="58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7">
        <f>S152*H152</f>
        <v>0</v>
      </c>
      <c r="U152" s="158" t="s">
        <v>1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229</v>
      </c>
      <c r="AT152" s="159" t="s">
        <v>140</v>
      </c>
      <c r="AU152" s="159" t="s">
        <v>80</v>
      </c>
      <c r="AY152" s="14" t="s">
        <v>138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4" t="s">
        <v>144</v>
      </c>
      <c r="BK152" s="160">
        <f>ROUND(I152*H152,2)</f>
        <v>0</v>
      </c>
      <c r="BL152" s="14" t="s">
        <v>229</v>
      </c>
      <c r="BM152" s="159" t="s">
        <v>235</v>
      </c>
    </row>
    <row r="153" spans="1:65" s="12" customFormat="1" ht="25.9" customHeight="1">
      <c r="B153" s="133"/>
      <c r="D153" s="134" t="s">
        <v>71</v>
      </c>
      <c r="E153" s="135" t="s">
        <v>236</v>
      </c>
      <c r="F153" s="135" t="s">
        <v>237</v>
      </c>
      <c r="I153" s="136"/>
      <c r="J153" s="137">
        <f>BK153</f>
        <v>0</v>
      </c>
      <c r="L153" s="133"/>
      <c r="M153" s="138"/>
      <c r="N153" s="139"/>
      <c r="O153" s="139"/>
      <c r="P153" s="140">
        <f>P154</f>
        <v>0</v>
      </c>
      <c r="Q153" s="139"/>
      <c r="R153" s="140">
        <f>R154</f>
        <v>0</v>
      </c>
      <c r="S153" s="139"/>
      <c r="T153" s="140">
        <f>T154</f>
        <v>0</v>
      </c>
      <c r="U153" s="141"/>
      <c r="AR153" s="134" t="s">
        <v>143</v>
      </c>
      <c r="AT153" s="142" t="s">
        <v>71</v>
      </c>
      <c r="AU153" s="142" t="s">
        <v>72</v>
      </c>
      <c r="AY153" s="134" t="s">
        <v>138</v>
      </c>
      <c r="BK153" s="143">
        <f>BK154</f>
        <v>0</v>
      </c>
    </row>
    <row r="154" spans="1:65" s="2" customFormat="1" ht="24.2" customHeight="1">
      <c r="A154" s="29"/>
      <c r="B154" s="146"/>
      <c r="C154" s="147" t="s">
        <v>238</v>
      </c>
      <c r="D154" s="147" t="s">
        <v>140</v>
      </c>
      <c r="E154" s="148" t="s">
        <v>239</v>
      </c>
      <c r="F154" s="149" t="s">
        <v>240</v>
      </c>
      <c r="G154" s="150" t="s">
        <v>241</v>
      </c>
      <c r="H154" s="151">
        <v>2</v>
      </c>
      <c r="I154" s="152"/>
      <c r="J154" s="153">
        <f>ROUND(I154*H154,2)</f>
        <v>0</v>
      </c>
      <c r="K154" s="154"/>
      <c r="L154" s="30"/>
      <c r="M154" s="155" t="s">
        <v>1</v>
      </c>
      <c r="N154" s="156" t="s">
        <v>38</v>
      </c>
      <c r="O154" s="58"/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7">
        <f>S154*H154</f>
        <v>0</v>
      </c>
      <c r="U154" s="158" t="s">
        <v>1</v>
      </c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242</v>
      </c>
      <c r="AT154" s="159" t="s">
        <v>140</v>
      </c>
      <c r="AU154" s="159" t="s">
        <v>80</v>
      </c>
      <c r="AY154" s="14" t="s">
        <v>138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144</v>
      </c>
      <c r="BK154" s="160">
        <f>ROUND(I154*H154,2)</f>
        <v>0</v>
      </c>
      <c r="BL154" s="14" t="s">
        <v>242</v>
      </c>
      <c r="BM154" s="159" t="s">
        <v>243</v>
      </c>
    </row>
    <row r="155" spans="1:65" s="12" customFormat="1" ht="25.9" customHeight="1">
      <c r="B155" s="133"/>
      <c r="D155" s="134" t="s">
        <v>71</v>
      </c>
      <c r="E155" s="135" t="s">
        <v>244</v>
      </c>
      <c r="F155" s="135" t="s">
        <v>245</v>
      </c>
      <c r="I155" s="136"/>
      <c r="J155" s="137">
        <f>BK155</f>
        <v>0</v>
      </c>
      <c r="L155" s="133"/>
      <c r="M155" s="138"/>
      <c r="N155" s="139"/>
      <c r="O155" s="139"/>
      <c r="P155" s="140">
        <f>SUM(P156:P158)</f>
        <v>0</v>
      </c>
      <c r="Q155" s="139"/>
      <c r="R155" s="140">
        <f>SUM(R156:R158)</f>
        <v>0</v>
      </c>
      <c r="S155" s="139"/>
      <c r="T155" s="140">
        <f>SUM(T156:T158)</f>
        <v>0</v>
      </c>
      <c r="U155" s="141"/>
      <c r="AR155" s="134" t="s">
        <v>246</v>
      </c>
      <c r="AT155" s="142" t="s">
        <v>71</v>
      </c>
      <c r="AU155" s="142" t="s">
        <v>72</v>
      </c>
      <c r="AY155" s="134" t="s">
        <v>138</v>
      </c>
      <c r="BK155" s="143">
        <f>SUM(BK156:BK158)</f>
        <v>0</v>
      </c>
    </row>
    <row r="156" spans="1:65" s="2" customFormat="1" ht="33" customHeight="1">
      <c r="A156" s="29"/>
      <c r="B156" s="146"/>
      <c r="C156" s="147" t="s">
        <v>247</v>
      </c>
      <c r="D156" s="147" t="s">
        <v>140</v>
      </c>
      <c r="E156" s="148" t="s">
        <v>248</v>
      </c>
      <c r="F156" s="149" t="s">
        <v>249</v>
      </c>
      <c r="G156" s="150" t="s">
        <v>250</v>
      </c>
      <c r="H156" s="151">
        <v>1</v>
      </c>
      <c r="I156" s="152"/>
      <c r="J156" s="153">
        <f>ROUND(I156*H156,2)</f>
        <v>0</v>
      </c>
      <c r="K156" s="154"/>
      <c r="L156" s="30"/>
      <c r="M156" s="155" t="s">
        <v>1</v>
      </c>
      <c r="N156" s="156" t="s">
        <v>38</v>
      </c>
      <c r="O156" s="58"/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7">
        <f>S156*H156</f>
        <v>0</v>
      </c>
      <c r="U156" s="158" t="s">
        <v>1</v>
      </c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143</v>
      </c>
      <c r="AT156" s="159" t="s">
        <v>140</v>
      </c>
      <c r="AU156" s="159" t="s">
        <v>80</v>
      </c>
      <c r="AY156" s="14" t="s">
        <v>138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144</v>
      </c>
      <c r="BK156" s="160">
        <f>ROUND(I156*H156,2)</f>
        <v>0</v>
      </c>
      <c r="BL156" s="14" t="s">
        <v>143</v>
      </c>
      <c r="BM156" s="159" t="s">
        <v>251</v>
      </c>
    </row>
    <row r="157" spans="1:65" s="2" customFormat="1" ht="24.2" customHeight="1">
      <c r="A157" s="29"/>
      <c r="B157" s="146"/>
      <c r="C157" s="147" t="s">
        <v>252</v>
      </c>
      <c r="D157" s="147" t="s">
        <v>140</v>
      </c>
      <c r="E157" s="148" t="s">
        <v>253</v>
      </c>
      <c r="F157" s="149" t="s">
        <v>254</v>
      </c>
      <c r="G157" s="150" t="s">
        <v>250</v>
      </c>
      <c r="H157" s="151">
        <v>1</v>
      </c>
      <c r="I157" s="152"/>
      <c r="J157" s="153">
        <f>ROUND(I157*H157,2)</f>
        <v>0</v>
      </c>
      <c r="K157" s="154"/>
      <c r="L157" s="30"/>
      <c r="M157" s="155" t="s">
        <v>1</v>
      </c>
      <c r="N157" s="156" t="s">
        <v>38</v>
      </c>
      <c r="O157" s="58"/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7">
        <f>S157*H157</f>
        <v>0</v>
      </c>
      <c r="U157" s="158" t="s">
        <v>1</v>
      </c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143</v>
      </c>
      <c r="AT157" s="159" t="s">
        <v>140</v>
      </c>
      <c r="AU157" s="159" t="s">
        <v>80</v>
      </c>
      <c r="AY157" s="14" t="s">
        <v>138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4" t="s">
        <v>144</v>
      </c>
      <c r="BK157" s="160">
        <f>ROUND(I157*H157,2)</f>
        <v>0</v>
      </c>
      <c r="BL157" s="14" t="s">
        <v>143</v>
      </c>
      <c r="BM157" s="159" t="s">
        <v>255</v>
      </c>
    </row>
    <row r="158" spans="1:65" s="2" customFormat="1" ht="21.75" customHeight="1">
      <c r="A158" s="29"/>
      <c r="B158" s="146"/>
      <c r="C158" s="147" t="s">
        <v>256</v>
      </c>
      <c r="D158" s="147" t="s">
        <v>140</v>
      </c>
      <c r="E158" s="148" t="s">
        <v>257</v>
      </c>
      <c r="F158" s="149" t="s">
        <v>258</v>
      </c>
      <c r="G158" s="150" t="s">
        <v>250</v>
      </c>
      <c r="H158" s="151">
        <v>1</v>
      </c>
      <c r="I158" s="152"/>
      <c r="J158" s="153">
        <f>ROUND(I158*H158,2)</f>
        <v>0</v>
      </c>
      <c r="K158" s="154"/>
      <c r="L158" s="30"/>
      <c r="M158" s="172" t="s">
        <v>1</v>
      </c>
      <c r="N158" s="173" t="s">
        <v>38</v>
      </c>
      <c r="O158" s="174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5">
        <f>S158*H158</f>
        <v>0</v>
      </c>
      <c r="U158" s="176" t="s">
        <v>1</v>
      </c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143</v>
      </c>
      <c r="AT158" s="159" t="s">
        <v>140</v>
      </c>
      <c r="AU158" s="159" t="s">
        <v>80</v>
      </c>
      <c r="AY158" s="14" t="s">
        <v>138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4" t="s">
        <v>144</v>
      </c>
      <c r="BK158" s="160">
        <f>ROUND(I158*H158,2)</f>
        <v>0</v>
      </c>
      <c r="BL158" s="14" t="s">
        <v>143</v>
      </c>
      <c r="BM158" s="159" t="s">
        <v>259</v>
      </c>
    </row>
    <row r="159" spans="1:65" s="2" customFormat="1" ht="6.95" customHeight="1">
      <c r="A159" s="29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0"/>
      <c r="M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</sheetData>
  <autoFilter ref="C124:K158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15"/>
  <sheetViews>
    <sheetView showGridLines="0" workbookViewId="0">
      <selection activeCell="F14" sqref="F1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1382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1817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6" t="s">
        <v>1819</v>
      </c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/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25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ROUND(J133,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ROUND((SUM(BE133:BE314)),  2)</f>
        <v>0</v>
      </c>
      <c r="G33" s="100"/>
      <c r="H33" s="100"/>
      <c r="I33" s="101">
        <v>0.2</v>
      </c>
      <c r="J33" s="99">
        <f>ROUND(((SUM(BE133:BE314))*I33),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ROUND((SUM(BF133:BF314)),  2)</f>
        <v>0</v>
      </c>
      <c r="G34" s="100"/>
      <c r="H34" s="100"/>
      <c r="I34" s="101">
        <v>0.2</v>
      </c>
      <c r="J34" s="99">
        <f>ROUND(((SUM(BF133:BF314))*I34),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ROUND((SUM(BG133:BG314)),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ROUND((SUM(BH133:BH314)),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ROUND((SUM(BI133:BI314)),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01 - Stavebná časť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Šala-Veča, areál futbalového ihriska 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>
        <f>E15</f>
        <v>0</v>
      </c>
      <c r="G91" s="29"/>
      <c r="H91" s="29"/>
      <c r="I91" s="24" t="s">
        <v>28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2:12" s="9" customFormat="1" ht="24.95" hidden="1" customHeight="1">
      <c r="B97" s="115"/>
      <c r="D97" s="116" t="s">
        <v>1383</v>
      </c>
      <c r="E97" s="117"/>
      <c r="F97" s="117"/>
      <c r="G97" s="117"/>
      <c r="H97" s="117"/>
      <c r="I97" s="117"/>
      <c r="J97" s="118">
        <f>J134</f>
        <v>0</v>
      </c>
      <c r="L97" s="115"/>
    </row>
    <row r="98" spans="2:12" s="10" customFormat="1" ht="19.899999999999999" hidden="1" customHeight="1">
      <c r="B98" s="119"/>
      <c r="D98" s="120" t="s">
        <v>1384</v>
      </c>
      <c r="E98" s="121"/>
      <c r="F98" s="121"/>
      <c r="G98" s="121"/>
      <c r="H98" s="121"/>
      <c r="I98" s="121"/>
      <c r="J98" s="122">
        <f>J135</f>
        <v>0</v>
      </c>
      <c r="L98" s="119"/>
    </row>
    <row r="99" spans="2:12" s="10" customFormat="1" ht="19.899999999999999" hidden="1" customHeight="1">
      <c r="B99" s="119"/>
      <c r="D99" s="120" t="s">
        <v>1385</v>
      </c>
      <c r="E99" s="121"/>
      <c r="F99" s="121"/>
      <c r="G99" s="121"/>
      <c r="H99" s="121"/>
      <c r="I99" s="121"/>
      <c r="J99" s="122">
        <f>J147</f>
        <v>0</v>
      </c>
      <c r="L99" s="119"/>
    </row>
    <row r="100" spans="2:12" s="10" customFormat="1" ht="19.899999999999999" hidden="1" customHeight="1">
      <c r="B100" s="119"/>
      <c r="D100" s="120" t="s">
        <v>1386</v>
      </c>
      <c r="E100" s="121"/>
      <c r="F100" s="121"/>
      <c r="G100" s="121"/>
      <c r="H100" s="121"/>
      <c r="I100" s="121"/>
      <c r="J100" s="122">
        <f>J168</f>
        <v>0</v>
      </c>
      <c r="L100" s="119"/>
    </row>
    <row r="101" spans="2:12" s="10" customFormat="1" ht="14.85" hidden="1" customHeight="1">
      <c r="B101" s="119"/>
      <c r="D101" s="120" t="s">
        <v>1387</v>
      </c>
      <c r="E101" s="121"/>
      <c r="F101" s="121"/>
      <c r="G101" s="121"/>
      <c r="H101" s="121"/>
      <c r="I101" s="121"/>
      <c r="J101" s="122">
        <f>J173</f>
        <v>0</v>
      </c>
      <c r="L101" s="119"/>
    </row>
    <row r="102" spans="2:12" s="10" customFormat="1" ht="19.899999999999999" hidden="1" customHeight="1">
      <c r="B102" s="119"/>
      <c r="D102" s="120" t="s">
        <v>1388</v>
      </c>
      <c r="E102" s="121"/>
      <c r="F102" s="121"/>
      <c r="G102" s="121"/>
      <c r="H102" s="121"/>
      <c r="I102" s="121"/>
      <c r="J102" s="122">
        <f>J182</f>
        <v>0</v>
      </c>
      <c r="L102" s="119"/>
    </row>
    <row r="103" spans="2:12" s="9" customFormat="1" ht="24.95" hidden="1" customHeight="1">
      <c r="B103" s="115"/>
      <c r="D103" s="116" t="s">
        <v>1389</v>
      </c>
      <c r="E103" s="117"/>
      <c r="F103" s="117"/>
      <c r="G103" s="117"/>
      <c r="H103" s="117"/>
      <c r="I103" s="117"/>
      <c r="J103" s="118">
        <f>J190</f>
        <v>0</v>
      </c>
      <c r="L103" s="115"/>
    </row>
    <row r="104" spans="2:12" s="10" customFormat="1" ht="19.899999999999999" hidden="1" customHeight="1">
      <c r="B104" s="119"/>
      <c r="D104" s="120" t="s">
        <v>1390</v>
      </c>
      <c r="E104" s="121"/>
      <c r="F104" s="121"/>
      <c r="G104" s="121"/>
      <c r="H104" s="121"/>
      <c r="I104" s="121"/>
      <c r="J104" s="122">
        <f>J191</f>
        <v>0</v>
      </c>
      <c r="L104" s="119"/>
    </row>
    <row r="105" spans="2:12" s="10" customFormat="1" ht="19.899999999999999" hidden="1" customHeight="1">
      <c r="B105" s="119"/>
      <c r="D105" s="120" t="s">
        <v>1391</v>
      </c>
      <c r="E105" s="121"/>
      <c r="F105" s="121"/>
      <c r="G105" s="121"/>
      <c r="H105" s="121"/>
      <c r="I105" s="121"/>
      <c r="J105" s="122">
        <f>J205</f>
        <v>0</v>
      </c>
      <c r="L105" s="119"/>
    </row>
    <row r="106" spans="2:12" s="10" customFormat="1" ht="19.899999999999999" hidden="1" customHeight="1">
      <c r="B106" s="119"/>
      <c r="D106" s="120" t="s">
        <v>1392</v>
      </c>
      <c r="E106" s="121"/>
      <c r="F106" s="121"/>
      <c r="G106" s="121"/>
      <c r="H106" s="121"/>
      <c r="I106" s="121"/>
      <c r="J106" s="122">
        <f>J221</f>
        <v>0</v>
      </c>
      <c r="L106" s="119"/>
    </row>
    <row r="107" spans="2:12" s="10" customFormat="1" ht="19.899999999999999" hidden="1" customHeight="1">
      <c r="B107" s="119"/>
      <c r="D107" s="120" t="s">
        <v>1393</v>
      </c>
      <c r="E107" s="121"/>
      <c r="F107" s="121"/>
      <c r="G107" s="121"/>
      <c r="H107" s="121"/>
      <c r="I107" s="121"/>
      <c r="J107" s="122">
        <f>J226</f>
        <v>0</v>
      </c>
      <c r="L107" s="119"/>
    </row>
    <row r="108" spans="2:12" s="10" customFormat="1" ht="19.899999999999999" hidden="1" customHeight="1">
      <c r="B108" s="119"/>
      <c r="D108" s="120" t="s">
        <v>1394</v>
      </c>
      <c r="E108" s="121"/>
      <c r="F108" s="121"/>
      <c r="G108" s="121"/>
      <c r="H108" s="121"/>
      <c r="I108" s="121"/>
      <c r="J108" s="122">
        <f>J254</f>
        <v>0</v>
      </c>
      <c r="L108" s="119"/>
    </row>
    <row r="109" spans="2:12" s="10" customFormat="1" ht="19.899999999999999" hidden="1" customHeight="1">
      <c r="B109" s="119"/>
      <c r="D109" s="120" t="s">
        <v>1395</v>
      </c>
      <c r="E109" s="121"/>
      <c r="F109" s="121"/>
      <c r="G109" s="121"/>
      <c r="H109" s="121"/>
      <c r="I109" s="121"/>
      <c r="J109" s="122">
        <f>J279</f>
        <v>0</v>
      </c>
      <c r="L109" s="119"/>
    </row>
    <row r="110" spans="2:12" s="10" customFormat="1" ht="19.899999999999999" hidden="1" customHeight="1">
      <c r="B110" s="119"/>
      <c r="D110" s="120" t="s">
        <v>1396</v>
      </c>
      <c r="E110" s="121"/>
      <c r="F110" s="121"/>
      <c r="G110" s="121"/>
      <c r="H110" s="121"/>
      <c r="I110" s="121"/>
      <c r="J110" s="122">
        <f>J288</f>
        <v>0</v>
      </c>
      <c r="L110" s="119"/>
    </row>
    <row r="111" spans="2:12" s="10" customFormat="1" ht="19.899999999999999" hidden="1" customHeight="1">
      <c r="B111" s="119"/>
      <c r="D111" s="120" t="s">
        <v>1397</v>
      </c>
      <c r="E111" s="121"/>
      <c r="F111" s="121"/>
      <c r="G111" s="121"/>
      <c r="H111" s="121"/>
      <c r="I111" s="121"/>
      <c r="J111" s="122">
        <f>J298</f>
        <v>0</v>
      </c>
      <c r="L111" s="119"/>
    </row>
    <row r="112" spans="2:12" s="10" customFormat="1" ht="19.899999999999999" hidden="1" customHeight="1">
      <c r="B112" s="119"/>
      <c r="D112" s="120" t="s">
        <v>1398</v>
      </c>
      <c r="E112" s="121"/>
      <c r="F112" s="121"/>
      <c r="G112" s="121"/>
      <c r="H112" s="121"/>
      <c r="I112" s="121"/>
      <c r="J112" s="122">
        <f>J308</f>
        <v>0</v>
      </c>
      <c r="L112" s="119"/>
    </row>
    <row r="113" spans="1:31" s="10" customFormat="1" ht="19.899999999999999" hidden="1" customHeight="1">
      <c r="B113" s="119"/>
      <c r="D113" s="120" t="s">
        <v>1399</v>
      </c>
      <c r="E113" s="121"/>
      <c r="F113" s="121"/>
      <c r="G113" s="121"/>
      <c r="H113" s="121"/>
      <c r="I113" s="121"/>
      <c r="J113" s="122">
        <f>J311</f>
        <v>0</v>
      </c>
      <c r="L113" s="119"/>
    </row>
    <row r="114" spans="1:31" s="2" customFormat="1" ht="21.75" hidden="1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hidden="1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ht="11.25" hidden="1"/>
    <row r="117" spans="1:31" ht="11.25" hidden="1"/>
    <row r="118" spans="1:31" ht="11.25" hidden="1"/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123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20" t="str">
        <f>E7</f>
        <v>Prevádzkový objekt tenisových kurtov</v>
      </c>
      <c r="F123" s="221"/>
      <c r="G123" s="221"/>
      <c r="H123" s="22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107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178" t="str">
        <f>E9</f>
        <v>01 - Stavebná časť</v>
      </c>
      <c r="F125" s="222"/>
      <c r="G125" s="222"/>
      <c r="H125" s="22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F12</f>
        <v xml:space="preserve">Šala-Veča, areál futbalového ihriska </v>
      </c>
      <c r="G127" s="29"/>
      <c r="H127" s="29"/>
      <c r="I127" s="24" t="s">
        <v>20</v>
      </c>
      <c r="J127" s="55" t="str">
        <f>IF(J12="","",J12)</f>
        <v>20. 6. 2023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/>
      <c r="G129" s="29"/>
      <c r="H129" s="29"/>
      <c r="I129" s="24" t="s">
        <v>28</v>
      </c>
      <c r="J129" s="27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26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3"/>
      <c r="B132" s="124"/>
      <c r="C132" s="125" t="s">
        <v>124</v>
      </c>
      <c r="D132" s="126" t="s">
        <v>57</v>
      </c>
      <c r="E132" s="126" t="s">
        <v>53</v>
      </c>
      <c r="F132" s="126" t="s">
        <v>54</v>
      </c>
      <c r="G132" s="126" t="s">
        <v>125</v>
      </c>
      <c r="H132" s="126" t="s">
        <v>126</v>
      </c>
      <c r="I132" s="126" t="s">
        <v>127</v>
      </c>
      <c r="J132" s="127" t="s">
        <v>111</v>
      </c>
      <c r="K132" s="128" t="s">
        <v>128</v>
      </c>
      <c r="L132" s="129"/>
      <c r="M132" s="62" t="s">
        <v>1</v>
      </c>
      <c r="N132" s="63" t="s">
        <v>36</v>
      </c>
      <c r="O132" s="63" t="s">
        <v>129</v>
      </c>
      <c r="P132" s="63" t="s">
        <v>130</v>
      </c>
      <c r="Q132" s="63" t="s">
        <v>131</v>
      </c>
      <c r="R132" s="63" t="s">
        <v>132</v>
      </c>
      <c r="S132" s="63" t="s">
        <v>133</v>
      </c>
      <c r="T132" s="63" t="s">
        <v>134</v>
      </c>
      <c r="U132" s="64" t="s">
        <v>135</v>
      </c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</row>
    <row r="133" spans="1:65" s="2" customFormat="1" ht="22.9" customHeight="1">
      <c r="A133" s="29"/>
      <c r="B133" s="30"/>
      <c r="C133" s="69" t="s">
        <v>112</v>
      </c>
      <c r="D133" s="29"/>
      <c r="E133" s="29"/>
      <c r="F133" s="29"/>
      <c r="G133" s="29"/>
      <c r="H133" s="29"/>
      <c r="I133" s="29"/>
      <c r="J133" s="130">
        <f>BK133</f>
        <v>0</v>
      </c>
      <c r="K133" s="29"/>
      <c r="L133" s="30"/>
      <c r="M133" s="65"/>
      <c r="N133" s="56"/>
      <c r="O133" s="66"/>
      <c r="P133" s="131">
        <f>P134+P190</f>
        <v>0</v>
      </c>
      <c r="Q133" s="66"/>
      <c r="R133" s="131">
        <f>R134+R190</f>
        <v>200.70284398000001</v>
      </c>
      <c r="S133" s="66"/>
      <c r="T133" s="131">
        <f>T134+T190</f>
        <v>5.5E-2</v>
      </c>
      <c r="U133" s="67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113</v>
      </c>
      <c r="BK133" s="132">
        <f>BK134+BK190</f>
        <v>0</v>
      </c>
    </row>
    <row r="134" spans="1:65" s="12" customFormat="1" ht="25.9" customHeight="1">
      <c r="B134" s="133"/>
      <c r="D134" s="134" t="s">
        <v>71</v>
      </c>
      <c r="E134" s="135" t="s">
        <v>1400</v>
      </c>
      <c r="F134" s="135" t="s">
        <v>1401</v>
      </c>
      <c r="I134" s="136"/>
      <c r="J134" s="137">
        <f>BK134</f>
        <v>0</v>
      </c>
      <c r="L134" s="133"/>
      <c r="M134" s="138"/>
      <c r="N134" s="139"/>
      <c r="O134" s="139"/>
      <c r="P134" s="140">
        <f>P135+P147+P168+P182</f>
        <v>0</v>
      </c>
      <c r="Q134" s="139"/>
      <c r="R134" s="140">
        <f>R135+R147+R168+R182</f>
        <v>194.9755705</v>
      </c>
      <c r="S134" s="139"/>
      <c r="T134" s="140">
        <f>T135+T147+T168+T182</f>
        <v>0</v>
      </c>
      <c r="U134" s="141"/>
      <c r="AR134" s="134" t="s">
        <v>80</v>
      </c>
      <c r="AT134" s="142" t="s">
        <v>71</v>
      </c>
      <c r="AU134" s="142" t="s">
        <v>72</v>
      </c>
      <c r="AY134" s="134" t="s">
        <v>138</v>
      </c>
      <c r="BK134" s="143">
        <f>BK135+BK147+BK168+BK182</f>
        <v>0</v>
      </c>
    </row>
    <row r="135" spans="1:65" s="12" customFormat="1" ht="22.9" customHeight="1">
      <c r="B135" s="133"/>
      <c r="D135" s="134" t="s">
        <v>71</v>
      </c>
      <c r="E135" s="144" t="s">
        <v>80</v>
      </c>
      <c r="F135" s="144" t="s">
        <v>1402</v>
      </c>
      <c r="I135" s="136"/>
      <c r="J135" s="145">
        <f>BK135</f>
        <v>0</v>
      </c>
      <c r="L135" s="133"/>
      <c r="M135" s="138"/>
      <c r="N135" s="139"/>
      <c r="O135" s="139"/>
      <c r="P135" s="140">
        <f>SUM(P136:P146)</f>
        <v>0</v>
      </c>
      <c r="Q135" s="139"/>
      <c r="R135" s="140">
        <f>SUM(R136:R146)</f>
        <v>0</v>
      </c>
      <c r="S135" s="139"/>
      <c r="T135" s="140">
        <f>SUM(T136:T146)</f>
        <v>0</v>
      </c>
      <c r="U135" s="141"/>
      <c r="AR135" s="134" t="s">
        <v>80</v>
      </c>
      <c r="AT135" s="142" t="s">
        <v>71</v>
      </c>
      <c r="AU135" s="142" t="s">
        <v>80</v>
      </c>
      <c r="AY135" s="134" t="s">
        <v>138</v>
      </c>
      <c r="BK135" s="143">
        <f>SUM(BK136:BK146)</f>
        <v>0</v>
      </c>
    </row>
    <row r="136" spans="1:65" s="2" customFormat="1" ht="16.5" customHeight="1">
      <c r="A136" s="29"/>
      <c r="B136" s="146"/>
      <c r="C136" s="147" t="s">
        <v>80</v>
      </c>
      <c r="D136" s="147" t="s">
        <v>140</v>
      </c>
      <c r="E136" s="148" t="s">
        <v>1403</v>
      </c>
      <c r="F136" s="149" t="s">
        <v>1404</v>
      </c>
      <c r="G136" s="150" t="s">
        <v>149</v>
      </c>
      <c r="H136" s="151">
        <v>70.278000000000006</v>
      </c>
      <c r="I136" s="152"/>
      <c r="J136" s="153">
        <f t="shared" ref="J136:J146" si="0">ROUND(I136*H136,2)</f>
        <v>0</v>
      </c>
      <c r="K136" s="154"/>
      <c r="L136" s="30"/>
      <c r="M136" s="155" t="s">
        <v>1</v>
      </c>
      <c r="N136" s="156" t="s">
        <v>38</v>
      </c>
      <c r="O136" s="58"/>
      <c r="P136" s="157">
        <f t="shared" ref="P136:P146" si="1">O136*H136</f>
        <v>0</v>
      </c>
      <c r="Q136" s="157">
        <v>0</v>
      </c>
      <c r="R136" s="157">
        <f t="shared" ref="R136:R146" si="2">Q136*H136</f>
        <v>0</v>
      </c>
      <c r="S136" s="157">
        <v>0</v>
      </c>
      <c r="T136" s="157">
        <f t="shared" ref="T136:T146" si="3">S136*H136</f>
        <v>0</v>
      </c>
      <c r="U136" s="158" t="s">
        <v>1</v>
      </c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143</v>
      </c>
      <c r="AT136" s="159" t="s">
        <v>140</v>
      </c>
      <c r="AU136" s="159" t="s">
        <v>144</v>
      </c>
      <c r="AY136" s="14" t="s">
        <v>138</v>
      </c>
      <c r="BE136" s="160">
        <f t="shared" ref="BE136:BE146" si="4">IF(N136="základná",J136,0)</f>
        <v>0</v>
      </c>
      <c r="BF136" s="160">
        <f t="shared" ref="BF136:BF146" si="5">IF(N136="znížená",J136,0)</f>
        <v>0</v>
      </c>
      <c r="BG136" s="160">
        <f t="shared" ref="BG136:BG146" si="6">IF(N136="zákl. prenesená",J136,0)</f>
        <v>0</v>
      </c>
      <c r="BH136" s="160">
        <f t="shared" ref="BH136:BH146" si="7">IF(N136="zníž. prenesená",J136,0)</f>
        <v>0</v>
      </c>
      <c r="BI136" s="160">
        <f t="shared" ref="BI136:BI146" si="8">IF(N136="nulová",J136,0)</f>
        <v>0</v>
      </c>
      <c r="BJ136" s="14" t="s">
        <v>144</v>
      </c>
      <c r="BK136" s="160">
        <f t="shared" ref="BK136:BK146" si="9">ROUND(I136*H136,2)</f>
        <v>0</v>
      </c>
      <c r="BL136" s="14" t="s">
        <v>143</v>
      </c>
      <c r="BM136" s="159" t="s">
        <v>144</v>
      </c>
    </row>
    <row r="137" spans="1:65" s="2" customFormat="1" ht="16.5" customHeight="1">
      <c r="A137" s="29"/>
      <c r="B137" s="146"/>
      <c r="C137" s="147" t="s">
        <v>144</v>
      </c>
      <c r="D137" s="147" t="s">
        <v>140</v>
      </c>
      <c r="E137" s="148" t="s">
        <v>1405</v>
      </c>
      <c r="F137" s="149" t="s">
        <v>1406</v>
      </c>
      <c r="G137" s="150" t="s">
        <v>149</v>
      </c>
      <c r="H137" s="151">
        <v>70.278000000000006</v>
      </c>
      <c r="I137" s="152"/>
      <c r="J137" s="153">
        <f t="shared" si="0"/>
        <v>0</v>
      </c>
      <c r="K137" s="154"/>
      <c r="L137" s="30"/>
      <c r="M137" s="155" t="s">
        <v>1</v>
      </c>
      <c r="N137" s="156" t="s">
        <v>38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7">
        <f t="shared" si="3"/>
        <v>0</v>
      </c>
      <c r="U137" s="158" t="s">
        <v>1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143</v>
      </c>
      <c r="AT137" s="159" t="s">
        <v>140</v>
      </c>
      <c r="AU137" s="159" t="s">
        <v>144</v>
      </c>
      <c r="AY137" s="14" t="s">
        <v>138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144</v>
      </c>
      <c r="BK137" s="160">
        <f t="shared" si="9"/>
        <v>0</v>
      </c>
      <c r="BL137" s="14" t="s">
        <v>143</v>
      </c>
      <c r="BM137" s="159" t="s">
        <v>143</v>
      </c>
    </row>
    <row r="138" spans="1:65" s="2" customFormat="1" ht="21.75" customHeight="1">
      <c r="A138" s="29"/>
      <c r="B138" s="146"/>
      <c r="C138" s="147" t="s">
        <v>146</v>
      </c>
      <c r="D138" s="147" t="s">
        <v>140</v>
      </c>
      <c r="E138" s="148" t="s">
        <v>1407</v>
      </c>
      <c r="F138" s="149" t="s">
        <v>1408</v>
      </c>
      <c r="G138" s="150" t="s">
        <v>149</v>
      </c>
      <c r="H138" s="151">
        <v>12.712</v>
      </c>
      <c r="I138" s="152"/>
      <c r="J138" s="153">
        <f t="shared" si="0"/>
        <v>0</v>
      </c>
      <c r="K138" s="154"/>
      <c r="L138" s="30"/>
      <c r="M138" s="155" t="s">
        <v>1</v>
      </c>
      <c r="N138" s="156" t="s">
        <v>38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7">
        <f t="shared" si="3"/>
        <v>0</v>
      </c>
      <c r="U138" s="158" t="s">
        <v>1</v>
      </c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143</v>
      </c>
      <c r="AT138" s="159" t="s">
        <v>140</v>
      </c>
      <c r="AU138" s="159" t="s">
        <v>144</v>
      </c>
      <c r="AY138" s="14" t="s">
        <v>138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144</v>
      </c>
      <c r="BK138" s="160">
        <f t="shared" si="9"/>
        <v>0</v>
      </c>
      <c r="BL138" s="14" t="s">
        <v>143</v>
      </c>
      <c r="BM138" s="159" t="s">
        <v>163</v>
      </c>
    </row>
    <row r="139" spans="1:65" s="2" customFormat="1" ht="24.2" customHeight="1">
      <c r="A139" s="29"/>
      <c r="B139" s="146"/>
      <c r="C139" s="147" t="s">
        <v>143</v>
      </c>
      <c r="D139" s="147" t="s">
        <v>140</v>
      </c>
      <c r="E139" s="148" t="s">
        <v>1409</v>
      </c>
      <c r="F139" s="149" t="s">
        <v>1410</v>
      </c>
      <c r="G139" s="150" t="s">
        <v>149</v>
      </c>
      <c r="H139" s="151">
        <v>12.712</v>
      </c>
      <c r="I139" s="152"/>
      <c r="J139" s="153">
        <f t="shared" si="0"/>
        <v>0</v>
      </c>
      <c r="K139" s="154"/>
      <c r="L139" s="30"/>
      <c r="M139" s="155" t="s">
        <v>1</v>
      </c>
      <c r="N139" s="156" t="s">
        <v>38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7">
        <f t="shared" si="3"/>
        <v>0</v>
      </c>
      <c r="U139" s="158" t="s">
        <v>1</v>
      </c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143</v>
      </c>
      <c r="AT139" s="159" t="s">
        <v>140</v>
      </c>
      <c r="AU139" s="159" t="s">
        <v>144</v>
      </c>
      <c r="AY139" s="14" t="s">
        <v>138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144</v>
      </c>
      <c r="BK139" s="160">
        <f t="shared" si="9"/>
        <v>0</v>
      </c>
      <c r="BL139" s="14" t="s">
        <v>143</v>
      </c>
      <c r="BM139" s="159" t="s">
        <v>171</v>
      </c>
    </row>
    <row r="140" spans="1:65" s="2" customFormat="1" ht="21.75" customHeight="1">
      <c r="A140" s="29"/>
      <c r="B140" s="146"/>
      <c r="C140" s="147" t="s">
        <v>246</v>
      </c>
      <c r="D140" s="147" t="s">
        <v>140</v>
      </c>
      <c r="E140" s="148" t="s">
        <v>1411</v>
      </c>
      <c r="F140" s="149" t="s">
        <v>1412</v>
      </c>
      <c r="G140" s="150" t="s">
        <v>149</v>
      </c>
      <c r="H140" s="151">
        <v>84.614999999999995</v>
      </c>
      <c r="I140" s="152"/>
      <c r="J140" s="153">
        <f t="shared" si="0"/>
        <v>0</v>
      </c>
      <c r="K140" s="154"/>
      <c r="L140" s="30"/>
      <c r="M140" s="155" t="s">
        <v>1</v>
      </c>
      <c r="N140" s="156" t="s">
        <v>38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7">
        <f t="shared" si="3"/>
        <v>0</v>
      </c>
      <c r="U140" s="158" t="s">
        <v>1</v>
      </c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143</v>
      </c>
      <c r="AT140" s="159" t="s">
        <v>140</v>
      </c>
      <c r="AU140" s="159" t="s">
        <v>144</v>
      </c>
      <c r="AY140" s="14" t="s">
        <v>138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144</v>
      </c>
      <c r="BK140" s="160">
        <f t="shared" si="9"/>
        <v>0</v>
      </c>
      <c r="BL140" s="14" t="s">
        <v>143</v>
      </c>
      <c r="BM140" s="159" t="s">
        <v>329</v>
      </c>
    </row>
    <row r="141" spans="1:65" s="2" customFormat="1" ht="24.2" customHeight="1">
      <c r="A141" s="29"/>
      <c r="B141" s="146"/>
      <c r="C141" s="147" t="s">
        <v>163</v>
      </c>
      <c r="D141" s="147" t="s">
        <v>140</v>
      </c>
      <c r="E141" s="148" t="s">
        <v>1413</v>
      </c>
      <c r="F141" s="149" t="s">
        <v>1414</v>
      </c>
      <c r="G141" s="150" t="s">
        <v>149</v>
      </c>
      <c r="H141" s="151">
        <v>82.99</v>
      </c>
      <c r="I141" s="152"/>
      <c r="J141" s="153">
        <f t="shared" si="0"/>
        <v>0</v>
      </c>
      <c r="K141" s="154"/>
      <c r="L141" s="30"/>
      <c r="M141" s="155" t="s">
        <v>1</v>
      </c>
      <c r="N141" s="156" t="s">
        <v>38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7">
        <f t="shared" si="3"/>
        <v>0</v>
      </c>
      <c r="U141" s="158" t="s">
        <v>1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143</v>
      </c>
      <c r="AT141" s="159" t="s">
        <v>140</v>
      </c>
      <c r="AU141" s="159" t="s">
        <v>144</v>
      </c>
      <c r="AY141" s="14" t="s">
        <v>138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144</v>
      </c>
      <c r="BK141" s="160">
        <f t="shared" si="9"/>
        <v>0</v>
      </c>
      <c r="BL141" s="14" t="s">
        <v>143</v>
      </c>
      <c r="BM141" s="159" t="s">
        <v>298</v>
      </c>
    </row>
    <row r="142" spans="1:65" s="2" customFormat="1" ht="24.2" customHeight="1">
      <c r="A142" s="29"/>
      <c r="B142" s="146"/>
      <c r="C142" s="147" t="s">
        <v>167</v>
      </c>
      <c r="D142" s="147" t="s">
        <v>140</v>
      </c>
      <c r="E142" s="148" t="s">
        <v>1415</v>
      </c>
      <c r="F142" s="149" t="s">
        <v>1416</v>
      </c>
      <c r="G142" s="150" t="s">
        <v>149</v>
      </c>
      <c r="H142" s="151">
        <v>414.95</v>
      </c>
      <c r="I142" s="152"/>
      <c r="J142" s="153">
        <f t="shared" si="0"/>
        <v>0</v>
      </c>
      <c r="K142" s="154"/>
      <c r="L142" s="30"/>
      <c r="M142" s="155" t="s">
        <v>1</v>
      </c>
      <c r="N142" s="156" t="s">
        <v>38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7">
        <f t="shared" si="3"/>
        <v>0</v>
      </c>
      <c r="U142" s="158" t="s">
        <v>1</v>
      </c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143</v>
      </c>
      <c r="AT142" s="159" t="s">
        <v>140</v>
      </c>
      <c r="AU142" s="159" t="s">
        <v>144</v>
      </c>
      <c r="AY142" s="14" t="s">
        <v>138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144</v>
      </c>
      <c r="BK142" s="160">
        <f t="shared" si="9"/>
        <v>0</v>
      </c>
      <c r="BL142" s="14" t="s">
        <v>143</v>
      </c>
      <c r="BM142" s="159" t="s">
        <v>416</v>
      </c>
    </row>
    <row r="143" spans="1:65" s="2" customFormat="1" ht="16.5" customHeight="1">
      <c r="A143" s="29"/>
      <c r="B143" s="146"/>
      <c r="C143" s="147" t="s">
        <v>171</v>
      </c>
      <c r="D143" s="147" t="s">
        <v>140</v>
      </c>
      <c r="E143" s="148" t="s">
        <v>1417</v>
      </c>
      <c r="F143" s="149" t="s">
        <v>1418</v>
      </c>
      <c r="G143" s="150" t="s">
        <v>149</v>
      </c>
      <c r="H143" s="151">
        <v>82.99</v>
      </c>
      <c r="I143" s="152"/>
      <c r="J143" s="153">
        <f t="shared" si="0"/>
        <v>0</v>
      </c>
      <c r="K143" s="154"/>
      <c r="L143" s="30"/>
      <c r="M143" s="155" t="s">
        <v>1</v>
      </c>
      <c r="N143" s="156" t="s">
        <v>38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7">
        <f t="shared" si="3"/>
        <v>0</v>
      </c>
      <c r="U143" s="158" t="s">
        <v>1</v>
      </c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143</v>
      </c>
      <c r="AT143" s="159" t="s">
        <v>140</v>
      </c>
      <c r="AU143" s="159" t="s">
        <v>144</v>
      </c>
      <c r="AY143" s="14" t="s">
        <v>138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144</v>
      </c>
      <c r="BK143" s="160">
        <f t="shared" si="9"/>
        <v>0</v>
      </c>
      <c r="BL143" s="14" t="s">
        <v>143</v>
      </c>
      <c r="BM143" s="159" t="s">
        <v>192</v>
      </c>
    </row>
    <row r="144" spans="1:65" s="2" customFormat="1" ht="16.5" customHeight="1">
      <c r="A144" s="29"/>
      <c r="B144" s="146"/>
      <c r="C144" s="147" t="s">
        <v>178</v>
      </c>
      <c r="D144" s="147" t="s">
        <v>140</v>
      </c>
      <c r="E144" s="148" t="s">
        <v>1419</v>
      </c>
      <c r="F144" s="149" t="s">
        <v>1420</v>
      </c>
      <c r="G144" s="150" t="s">
        <v>149</v>
      </c>
      <c r="H144" s="151">
        <v>84.614999999999995</v>
      </c>
      <c r="I144" s="152"/>
      <c r="J144" s="153">
        <f t="shared" si="0"/>
        <v>0</v>
      </c>
      <c r="K144" s="154"/>
      <c r="L144" s="30"/>
      <c r="M144" s="155" t="s">
        <v>1</v>
      </c>
      <c r="N144" s="156" t="s">
        <v>38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7">
        <f t="shared" si="3"/>
        <v>0</v>
      </c>
      <c r="U144" s="158" t="s">
        <v>1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143</v>
      </c>
      <c r="AT144" s="159" t="s">
        <v>140</v>
      </c>
      <c r="AU144" s="159" t="s">
        <v>144</v>
      </c>
      <c r="AY144" s="14" t="s">
        <v>138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144</v>
      </c>
      <c r="BK144" s="160">
        <f t="shared" si="9"/>
        <v>0</v>
      </c>
      <c r="BL144" s="14" t="s">
        <v>143</v>
      </c>
      <c r="BM144" s="159" t="s">
        <v>204</v>
      </c>
    </row>
    <row r="145" spans="1:65" s="2" customFormat="1" ht="24.2" customHeight="1">
      <c r="A145" s="29"/>
      <c r="B145" s="146"/>
      <c r="C145" s="147" t="s">
        <v>329</v>
      </c>
      <c r="D145" s="147" t="s">
        <v>140</v>
      </c>
      <c r="E145" s="148" t="s">
        <v>1421</v>
      </c>
      <c r="F145" s="149" t="s">
        <v>1422</v>
      </c>
      <c r="G145" s="150" t="s">
        <v>149</v>
      </c>
      <c r="H145" s="151">
        <v>1.625</v>
      </c>
      <c r="I145" s="152"/>
      <c r="J145" s="153">
        <f t="shared" si="0"/>
        <v>0</v>
      </c>
      <c r="K145" s="154"/>
      <c r="L145" s="30"/>
      <c r="M145" s="155" t="s">
        <v>1</v>
      </c>
      <c r="N145" s="156" t="s">
        <v>38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7">
        <f t="shared" si="3"/>
        <v>0</v>
      </c>
      <c r="U145" s="158" t="s">
        <v>1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143</v>
      </c>
      <c r="AT145" s="159" t="s">
        <v>140</v>
      </c>
      <c r="AU145" s="159" t="s">
        <v>144</v>
      </c>
      <c r="AY145" s="14" t="s">
        <v>138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144</v>
      </c>
      <c r="BK145" s="160">
        <f t="shared" si="9"/>
        <v>0</v>
      </c>
      <c r="BL145" s="14" t="s">
        <v>143</v>
      </c>
      <c r="BM145" s="159" t="s">
        <v>7</v>
      </c>
    </row>
    <row r="146" spans="1:65" s="2" customFormat="1" ht="21.75" customHeight="1">
      <c r="A146" s="29"/>
      <c r="B146" s="146"/>
      <c r="C146" s="147" t="s">
        <v>420</v>
      </c>
      <c r="D146" s="147" t="s">
        <v>140</v>
      </c>
      <c r="E146" s="148" t="s">
        <v>1423</v>
      </c>
      <c r="F146" s="149" t="s">
        <v>1424</v>
      </c>
      <c r="G146" s="150" t="s">
        <v>283</v>
      </c>
      <c r="H146" s="151">
        <v>200</v>
      </c>
      <c r="I146" s="152"/>
      <c r="J146" s="153">
        <f t="shared" si="0"/>
        <v>0</v>
      </c>
      <c r="K146" s="154"/>
      <c r="L146" s="30"/>
      <c r="M146" s="155" t="s">
        <v>1</v>
      </c>
      <c r="N146" s="156" t="s">
        <v>38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7">
        <f t="shared" si="3"/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143</v>
      </c>
      <c r="AT146" s="159" t="s">
        <v>140</v>
      </c>
      <c r="AU146" s="159" t="s">
        <v>144</v>
      </c>
      <c r="AY146" s="14" t="s">
        <v>138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144</v>
      </c>
      <c r="BK146" s="160">
        <f t="shared" si="9"/>
        <v>0</v>
      </c>
      <c r="BL146" s="14" t="s">
        <v>143</v>
      </c>
      <c r="BM146" s="159" t="s">
        <v>226</v>
      </c>
    </row>
    <row r="147" spans="1:65" s="12" customFormat="1" ht="22.9" customHeight="1">
      <c r="B147" s="133"/>
      <c r="D147" s="134" t="s">
        <v>71</v>
      </c>
      <c r="E147" s="144" t="s">
        <v>144</v>
      </c>
      <c r="F147" s="144" t="s">
        <v>1425</v>
      </c>
      <c r="I147" s="136"/>
      <c r="J147" s="145">
        <f>BK147</f>
        <v>0</v>
      </c>
      <c r="L147" s="133"/>
      <c r="M147" s="138"/>
      <c r="N147" s="139"/>
      <c r="O147" s="139"/>
      <c r="P147" s="140">
        <f>SUM(P148:P167)</f>
        <v>0</v>
      </c>
      <c r="Q147" s="139"/>
      <c r="R147" s="140">
        <f>SUM(R148:R167)</f>
        <v>112.84727992000001</v>
      </c>
      <c r="S147" s="139"/>
      <c r="T147" s="140">
        <f>SUM(T148:T167)</f>
        <v>0</v>
      </c>
      <c r="U147" s="141"/>
      <c r="AR147" s="134" t="s">
        <v>80</v>
      </c>
      <c r="AT147" s="142" t="s">
        <v>71</v>
      </c>
      <c r="AU147" s="142" t="s">
        <v>80</v>
      </c>
      <c r="AY147" s="134" t="s">
        <v>138</v>
      </c>
      <c r="BK147" s="143">
        <f>SUM(BK148:BK167)</f>
        <v>0</v>
      </c>
    </row>
    <row r="148" spans="1:65" s="2" customFormat="1" ht="24.2" customHeight="1">
      <c r="A148" s="29"/>
      <c r="B148" s="146"/>
      <c r="C148" s="147" t="s">
        <v>298</v>
      </c>
      <c r="D148" s="147" t="s">
        <v>140</v>
      </c>
      <c r="E148" s="148" t="s">
        <v>1426</v>
      </c>
      <c r="F148" s="149" t="s">
        <v>1427</v>
      </c>
      <c r="G148" s="150" t="s">
        <v>283</v>
      </c>
      <c r="H148" s="151">
        <v>146.054</v>
      </c>
      <c r="I148" s="152"/>
      <c r="J148" s="153">
        <f t="shared" ref="J148:J167" si="10">ROUND(I148*H148,2)</f>
        <v>0</v>
      </c>
      <c r="K148" s="154"/>
      <c r="L148" s="30"/>
      <c r="M148" s="155" t="s">
        <v>1</v>
      </c>
      <c r="N148" s="156" t="s">
        <v>38</v>
      </c>
      <c r="O148" s="58"/>
      <c r="P148" s="157">
        <f t="shared" ref="P148:P167" si="11">O148*H148</f>
        <v>0</v>
      </c>
      <c r="Q148" s="157">
        <v>0</v>
      </c>
      <c r="R148" s="157">
        <f t="shared" ref="R148:R167" si="12">Q148*H148</f>
        <v>0</v>
      </c>
      <c r="S148" s="157">
        <v>0</v>
      </c>
      <c r="T148" s="157">
        <f t="shared" ref="T148:T167" si="13">S148*H148</f>
        <v>0</v>
      </c>
      <c r="U148" s="158" t="s">
        <v>1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143</v>
      </c>
      <c r="AT148" s="159" t="s">
        <v>140</v>
      </c>
      <c r="AU148" s="159" t="s">
        <v>144</v>
      </c>
      <c r="AY148" s="14" t="s">
        <v>138</v>
      </c>
      <c r="BE148" s="160">
        <f t="shared" ref="BE148:BE167" si="14">IF(N148="základná",J148,0)</f>
        <v>0</v>
      </c>
      <c r="BF148" s="160">
        <f t="shared" ref="BF148:BF167" si="15">IF(N148="znížená",J148,0)</f>
        <v>0</v>
      </c>
      <c r="BG148" s="160">
        <f t="shared" ref="BG148:BG167" si="16">IF(N148="zákl. prenesená",J148,0)</f>
        <v>0</v>
      </c>
      <c r="BH148" s="160">
        <f t="shared" ref="BH148:BH167" si="17">IF(N148="zníž. prenesená",J148,0)</f>
        <v>0</v>
      </c>
      <c r="BI148" s="160">
        <f t="shared" ref="BI148:BI167" si="18">IF(N148="nulová",J148,0)</f>
        <v>0</v>
      </c>
      <c r="BJ148" s="14" t="s">
        <v>144</v>
      </c>
      <c r="BK148" s="160">
        <f t="shared" ref="BK148:BK167" si="19">ROUND(I148*H148,2)</f>
        <v>0</v>
      </c>
      <c r="BL148" s="14" t="s">
        <v>143</v>
      </c>
      <c r="BM148" s="159" t="s">
        <v>252</v>
      </c>
    </row>
    <row r="149" spans="1:65" s="2" customFormat="1" ht="33" customHeight="1">
      <c r="A149" s="29"/>
      <c r="B149" s="146"/>
      <c r="C149" s="147" t="s">
        <v>582</v>
      </c>
      <c r="D149" s="147" t="s">
        <v>140</v>
      </c>
      <c r="E149" s="148" t="s">
        <v>1428</v>
      </c>
      <c r="F149" s="149" t="s">
        <v>1429</v>
      </c>
      <c r="G149" s="150" t="s">
        <v>1430</v>
      </c>
      <c r="H149" s="151">
        <v>3</v>
      </c>
      <c r="I149" s="152"/>
      <c r="J149" s="153">
        <f t="shared" si="10"/>
        <v>0</v>
      </c>
      <c r="K149" s="154"/>
      <c r="L149" s="30"/>
      <c r="M149" s="155" t="s">
        <v>1</v>
      </c>
      <c r="N149" s="156" t="s">
        <v>38</v>
      </c>
      <c r="O149" s="58"/>
      <c r="P149" s="157">
        <f t="shared" si="11"/>
        <v>0</v>
      </c>
      <c r="Q149" s="157">
        <v>1.1520000000000001E-2</v>
      </c>
      <c r="R149" s="157">
        <f t="shared" si="12"/>
        <v>3.456E-2</v>
      </c>
      <c r="S149" s="157">
        <v>0</v>
      </c>
      <c r="T149" s="157">
        <f t="shared" si="13"/>
        <v>0</v>
      </c>
      <c r="U149" s="158" t="s">
        <v>1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143</v>
      </c>
      <c r="AT149" s="159" t="s">
        <v>140</v>
      </c>
      <c r="AU149" s="159" t="s">
        <v>144</v>
      </c>
      <c r="AY149" s="14" t="s">
        <v>138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144</v>
      </c>
      <c r="BK149" s="160">
        <f t="shared" si="19"/>
        <v>0</v>
      </c>
      <c r="BL149" s="14" t="s">
        <v>143</v>
      </c>
      <c r="BM149" s="159" t="s">
        <v>212</v>
      </c>
    </row>
    <row r="150" spans="1:65" s="2" customFormat="1" ht="33" customHeight="1">
      <c r="A150" s="29"/>
      <c r="B150" s="146"/>
      <c r="C150" s="147" t="s">
        <v>416</v>
      </c>
      <c r="D150" s="147" t="s">
        <v>140</v>
      </c>
      <c r="E150" s="148" t="s">
        <v>1431</v>
      </c>
      <c r="F150" s="149" t="s">
        <v>1432</v>
      </c>
      <c r="G150" s="150" t="s">
        <v>1430</v>
      </c>
      <c r="H150" s="151">
        <v>1</v>
      </c>
      <c r="I150" s="152"/>
      <c r="J150" s="153">
        <f t="shared" si="10"/>
        <v>0</v>
      </c>
      <c r="K150" s="154"/>
      <c r="L150" s="30"/>
      <c r="M150" s="155" t="s">
        <v>1</v>
      </c>
      <c r="N150" s="156" t="s">
        <v>38</v>
      </c>
      <c r="O150" s="58"/>
      <c r="P150" s="157">
        <f t="shared" si="11"/>
        <v>0</v>
      </c>
      <c r="Q150" s="157">
        <v>1.536E-2</v>
      </c>
      <c r="R150" s="157">
        <f t="shared" si="12"/>
        <v>1.536E-2</v>
      </c>
      <c r="S150" s="157">
        <v>0</v>
      </c>
      <c r="T150" s="157">
        <f t="shared" si="13"/>
        <v>0</v>
      </c>
      <c r="U150" s="158" t="s">
        <v>1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143</v>
      </c>
      <c r="AT150" s="159" t="s">
        <v>140</v>
      </c>
      <c r="AU150" s="159" t="s">
        <v>144</v>
      </c>
      <c r="AY150" s="14" t="s">
        <v>138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144</v>
      </c>
      <c r="BK150" s="160">
        <f t="shared" si="19"/>
        <v>0</v>
      </c>
      <c r="BL150" s="14" t="s">
        <v>143</v>
      </c>
      <c r="BM150" s="159" t="s">
        <v>155</v>
      </c>
    </row>
    <row r="151" spans="1:65" s="2" customFormat="1" ht="24.2" customHeight="1">
      <c r="A151" s="29"/>
      <c r="B151" s="146"/>
      <c r="C151" s="147" t="s">
        <v>426</v>
      </c>
      <c r="D151" s="147" t="s">
        <v>140</v>
      </c>
      <c r="E151" s="148" t="s">
        <v>1433</v>
      </c>
      <c r="F151" s="149" t="s">
        <v>1434</v>
      </c>
      <c r="G151" s="150" t="s">
        <v>149</v>
      </c>
      <c r="H151" s="151">
        <v>12.545999999999999</v>
      </c>
      <c r="I151" s="152"/>
      <c r="J151" s="153">
        <f t="shared" si="10"/>
        <v>0</v>
      </c>
      <c r="K151" s="154"/>
      <c r="L151" s="30"/>
      <c r="M151" s="155" t="s">
        <v>1</v>
      </c>
      <c r="N151" s="156" t="s">
        <v>38</v>
      </c>
      <c r="O151" s="58"/>
      <c r="P151" s="157">
        <f t="shared" si="11"/>
        <v>0</v>
      </c>
      <c r="Q151" s="157">
        <v>2.20783</v>
      </c>
      <c r="R151" s="157">
        <f t="shared" si="12"/>
        <v>27.699435179999998</v>
      </c>
      <c r="S151" s="157">
        <v>0</v>
      </c>
      <c r="T151" s="157">
        <f t="shared" si="13"/>
        <v>0</v>
      </c>
      <c r="U151" s="158" t="s">
        <v>1</v>
      </c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143</v>
      </c>
      <c r="AT151" s="159" t="s">
        <v>140</v>
      </c>
      <c r="AU151" s="159" t="s">
        <v>144</v>
      </c>
      <c r="AY151" s="14" t="s">
        <v>138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144</v>
      </c>
      <c r="BK151" s="160">
        <f t="shared" si="19"/>
        <v>0</v>
      </c>
      <c r="BL151" s="14" t="s">
        <v>143</v>
      </c>
      <c r="BM151" s="159" t="s">
        <v>183</v>
      </c>
    </row>
    <row r="152" spans="1:65" s="2" customFormat="1" ht="24.2" customHeight="1">
      <c r="A152" s="29"/>
      <c r="B152" s="146"/>
      <c r="C152" s="147" t="s">
        <v>192</v>
      </c>
      <c r="D152" s="147" t="s">
        <v>140</v>
      </c>
      <c r="E152" s="148" t="s">
        <v>1435</v>
      </c>
      <c r="F152" s="149" t="s">
        <v>1436</v>
      </c>
      <c r="G152" s="150" t="s">
        <v>149</v>
      </c>
      <c r="H152" s="151">
        <v>1.7390000000000001</v>
      </c>
      <c r="I152" s="152"/>
      <c r="J152" s="153">
        <f t="shared" si="10"/>
        <v>0</v>
      </c>
      <c r="K152" s="154"/>
      <c r="L152" s="30"/>
      <c r="M152" s="155" t="s">
        <v>1</v>
      </c>
      <c r="N152" s="156" t="s">
        <v>38</v>
      </c>
      <c r="O152" s="58"/>
      <c r="P152" s="157">
        <f t="shared" si="11"/>
        <v>0</v>
      </c>
      <c r="Q152" s="157">
        <v>1.7816399999999999</v>
      </c>
      <c r="R152" s="157">
        <f t="shared" si="12"/>
        <v>3.0982719599999999</v>
      </c>
      <c r="S152" s="157">
        <v>0</v>
      </c>
      <c r="T152" s="157">
        <f t="shared" si="13"/>
        <v>0</v>
      </c>
      <c r="U152" s="158" t="s">
        <v>1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143</v>
      </c>
      <c r="AT152" s="159" t="s">
        <v>140</v>
      </c>
      <c r="AU152" s="159" t="s">
        <v>144</v>
      </c>
      <c r="AY152" s="14" t="s">
        <v>138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144</v>
      </c>
      <c r="BK152" s="160">
        <f t="shared" si="19"/>
        <v>0</v>
      </c>
      <c r="BL152" s="14" t="s">
        <v>143</v>
      </c>
      <c r="BM152" s="159" t="s">
        <v>216</v>
      </c>
    </row>
    <row r="153" spans="1:65" s="2" customFormat="1" ht="16.5" customHeight="1">
      <c r="A153" s="29"/>
      <c r="B153" s="146"/>
      <c r="C153" s="147" t="s">
        <v>196</v>
      </c>
      <c r="D153" s="147" t="s">
        <v>140</v>
      </c>
      <c r="E153" s="148" t="s">
        <v>1437</v>
      </c>
      <c r="F153" s="149" t="s">
        <v>1438</v>
      </c>
      <c r="G153" s="150" t="s">
        <v>149</v>
      </c>
      <c r="H153" s="151">
        <v>2.589</v>
      </c>
      <c r="I153" s="152"/>
      <c r="J153" s="153">
        <f t="shared" si="10"/>
        <v>0</v>
      </c>
      <c r="K153" s="154"/>
      <c r="L153" s="30"/>
      <c r="M153" s="155" t="s">
        <v>1</v>
      </c>
      <c r="N153" s="156" t="s">
        <v>38</v>
      </c>
      <c r="O153" s="58"/>
      <c r="P153" s="157">
        <f t="shared" si="11"/>
        <v>0</v>
      </c>
      <c r="Q153" s="157">
        <v>1.93971</v>
      </c>
      <c r="R153" s="157">
        <f t="shared" si="12"/>
        <v>5.0219091899999997</v>
      </c>
      <c r="S153" s="157">
        <v>0</v>
      </c>
      <c r="T153" s="157">
        <f t="shared" si="13"/>
        <v>0</v>
      </c>
      <c r="U153" s="158" t="s">
        <v>1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143</v>
      </c>
      <c r="AT153" s="159" t="s">
        <v>140</v>
      </c>
      <c r="AU153" s="159" t="s">
        <v>144</v>
      </c>
      <c r="AY153" s="14" t="s">
        <v>138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144</v>
      </c>
      <c r="BK153" s="160">
        <f t="shared" si="19"/>
        <v>0</v>
      </c>
      <c r="BL153" s="14" t="s">
        <v>143</v>
      </c>
      <c r="BM153" s="159" t="s">
        <v>340</v>
      </c>
    </row>
    <row r="154" spans="1:65" s="2" customFormat="1" ht="24.2" customHeight="1">
      <c r="A154" s="29"/>
      <c r="B154" s="146"/>
      <c r="C154" s="147" t="s">
        <v>204</v>
      </c>
      <c r="D154" s="147" t="s">
        <v>140</v>
      </c>
      <c r="E154" s="148" t="s">
        <v>1439</v>
      </c>
      <c r="F154" s="149" t="s">
        <v>1440</v>
      </c>
      <c r="G154" s="150" t="s">
        <v>149</v>
      </c>
      <c r="H154" s="151">
        <v>1.1599999999999999</v>
      </c>
      <c r="I154" s="152"/>
      <c r="J154" s="153">
        <f t="shared" si="10"/>
        <v>0</v>
      </c>
      <c r="K154" s="154"/>
      <c r="L154" s="30"/>
      <c r="M154" s="155" t="s">
        <v>1</v>
      </c>
      <c r="N154" s="156" t="s">
        <v>38</v>
      </c>
      <c r="O154" s="58"/>
      <c r="P154" s="157">
        <f t="shared" si="11"/>
        <v>0</v>
      </c>
      <c r="Q154" s="157">
        <v>2.23706</v>
      </c>
      <c r="R154" s="157">
        <f t="shared" si="12"/>
        <v>2.5949895999999999</v>
      </c>
      <c r="S154" s="157">
        <v>0</v>
      </c>
      <c r="T154" s="157">
        <f t="shared" si="13"/>
        <v>0</v>
      </c>
      <c r="U154" s="158" t="s">
        <v>1</v>
      </c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143</v>
      </c>
      <c r="AT154" s="159" t="s">
        <v>140</v>
      </c>
      <c r="AU154" s="159" t="s">
        <v>144</v>
      </c>
      <c r="AY154" s="14" t="s">
        <v>138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144</v>
      </c>
      <c r="BK154" s="160">
        <f t="shared" si="19"/>
        <v>0</v>
      </c>
      <c r="BL154" s="14" t="s">
        <v>143</v>
      </c>
      <c r="BM154" s="159" t="s">
        <v>394</v>
      </c>
    </row>
    <row r="155" spans="1:65" s="2" customFormat="1" ht="16.5" customHeight="1">
      <c r="A155" s="29"/>
      <c r="B155" s="146"/>
      <c r="C155" s="147" t="s">
        <v>208</v>
      </c>
      <c r="D155" s="147" t="s">
        <v>140</v>
      </c>
      <c r="E155" s="148" t="s">
        <v>1441</v>
      </c>
      <c r="F155" s="149" t="s">
        <v>1442</v>
      </c>
      <c r="G155" s="150" t="s">
        <v>149</v>
      </c>
      <c r="H155" s="151">
        <v>14.113</v>
      </c>
      <c r="I155" s="152"/>
      <c r="J155" s="153">
        <f t="shared" si="10"/>
        <v>0</v>
      </c>
      <c r="K155" s="154"/>
      <c r="L155" s="30"/>
      <c r="M155" s="155" t="s">
        <v>1</v>
      </c>
      <c r="N155" s="156" t="s">
        <v>38</v>
      </c>
      <c r="O155" s="58"/>
      <c r="P155" s="157">
        <f t="shared" si="11"/>
        <v>0</v>
      </c>
      <c r="Q155" s="157">
        <v>2.23706</v>
      </c>
      <c r="R155" s="157">
        <f t="shared" si="12"/>
        <v>31.57162778</v>
      </c>
      <c r="S155" s="157">
        <v>0</v>
      </c>
      <c r="T155" s="157">
        <f t="shared" si="13"/>
        <v>0</v>
      </c>
      <c r="U155" s="158" t="s">
        <v>1</v>
      </c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143</v>
      </c>
      <c r="AT155" s="159" t="s">
        <v>140</v>
      </c>
      <c r="AU155" s="159" t="s">
        <v>144</v>
      </c>
      <c r="AY155" s="14" t="s">
        <v>138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144</v>
      </c>
      <c r="BK155" s="160">
        <f t="shared" si="19"/>
        <v>0</v>
      </c>
      <c r="BL155" s="14" t="s">
        <v>143</v>
      </c>
      <c r="BM155" s="159" t="s">
        <v>315</v>
      </c>
    </row>
    <row r="156" spans="1:65" s="2" customFormat="1" ht="24.2" customHeight="1">
      <c r="A156" s="29"/>
      <c r="B156" s="146"/>
      <c r="C156" s="147" t="s">
        <v>7</v>
      </c>
      <c r="D156" s="147" t="s">
        <v>140</v>
      </c>
      <c r="E156" s="148" t="s">
        <v>1443</v>
      </c>
      <c r="F156" s="149" t="s">
        <v>1444</v>
      </c>
      <c r="G156" s="150" t="s">
        <v>283</v>
      </c>
      <c r="H156" s="151">
        <v>2.419</v>
      </c>
      <c r="I156" s="152"/>
      <c r="J156" s="153">
        <f t="shared" si="10"/>
        <v>0</v>
      </c>
      <c r="K156" s="154"/>
      <c r="L156" s="30"/>
      <c r="M156" s="155" t="s">
        <v>1</v>
      </c>
      <c r="N156" s="156" t="s">
        <v>38</v>
      </c>
      <c r="O156" s="58"/>
      <c r="P156" s="157">
        <f t="shared" si="11"/>
        <v>0</v>
      </c>
      <c r="Q156" s="157">
        <v>6.8000000000000005E-4</v>
      </c>
      <c r="R156" s="157">
        <f t="shared" si="12"/>
        <v>1.6449200000000002E-3</v>
      </c>
      <c r="S156" s="157">
        <v>0</v>
      </c>
      <c r="T156" s="157">
        <f t="shared" si="13"/>
        <v>0</v>
      </c>
      <c r="U156" s="158" t="s">
        <v>1</v>
      </c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143</v>
      </c>
      <c r="AT156" s="159" t="s">
        <v>140</v>
      </c>
      <c r="AU156" s="159" t="s">
        <v>144</v>
      </c>
      <c r="AY156" s="14" t="s">
        <v>138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144</v>
      </c>
      <c r="BK156" s="160">
        <f t="shared" si="19"/>
        <v>0</v>
      </c>
      <c r="BL156" s="14" t="s">
        <v>143</v>
      </c>
      <c r="BM156" s="159" t="s">
        <v>360</v>
      </c>
    </row>
    <row r="157" spans="1:65" s="2" customFormat="1" ht="24.2" customHeight="1">
      <c r="A157" s="29"/>
      <c r="B157" s="146"/>
      <c r="C157" s="147" t="s">
        <v>927</v>
      </c>
      <c r="D157" s="147" t="s">
        <v>140</v>
      </c>
      <c r="E157" s="148" t="s">
        <v>1445</v>
      </c>
      <c r="F157" s="149" t="s">
        <v>1446</v>
      </c>
      <c r="G157" s="150" t="s">
        <v>283</v>
      </c>
      <c r="H157" s="151">
        <v>6.4169999999999998</v>
      </c>
      <c r="I157" s="152"/>
      <c r="J157" s="153">
        <f t="shared" si="10"/>
        <v>0</v>
      </c>
      <c r="K157" s="154"/>
      <c r="L157" s="30"/>
      <c r="M157" s="155" t="s">
        <v>1</v>
      </c>
      <c r="N157" s="156" t="s">
        <v>38</v>
      </c>
      <c r="O157" s="58"/>
      <c r="P157" s="157">
        <f t="shared" si="11"/>
        <v>0</v>
      </c>
      <c r="Q157" s="157">
        <v>6.8000000000000005E-4</v>
      </c>
      <c r="R157" s="157">
        <f t="shared" si="12"/>
        <v>4.3635599999999998E-3</v>
      </c>
      <c r="S157" s="157">
        <v>0</v>
      </c>
      <c r="T157" s="157">
        <f t="shared" si="13"/>
        <v>0</v>
      </c>
      <c r="U157" s="158" t="s">
        <v>1</v>
      </c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143</v>
      </c>
      <c r="AT157" s="159" t="s">
        <v>140</v>
      </c>
      <c r="AU157" s="159" t="s">
        <v>144</v>
      </c>
      <c r="AY157" s="14" t="s">
        <v>138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144</v>
      </c>
      <c r="BK157" s="160">
        <f t="shared" si="19"/>
        <v>0</v>
      </c>
      <c r="BL157" s="14" t="s">
        <v>143</v>
      </c>
      <c r="BM157" s="159" t="s">
        <v>390</v>
      </c>
    </row>
    <row r="158" spans="1:65" s="2" customFormat="1" ht="24.2" customHeight="1">
      <c r="A158" s="29"/>
      <c r="B158" s="146"/>
      <c r="C158" s="147" t="s">
        <v>226</v>
      </c>
      <c r="D158" s="147" t="s">
        <v>140</v>
      </c>
      <c r="E158" s="148" t="s">
        <v>1447</v>
      </c>
      <c r="F158" s="149" t="s">
        <v>1448</v>
      </c>
      <c r="G158" s="150" t="s">
        <v>283</v>
      </c>
      <c r="H158" s="151">
        <v>2.419</v>
      </c>
      <c r="I158" s="152"/>
      <c r="J158" s="153">
        <f t="shared" si="10"/>
        <v>0</v>
      </c>
      <c r="K158" s="154"/>
      <c r="L158" s="30"/>
      <c r="M158" s="155" t="s">
        <v>1</v>
      </c>
      <c r="N158" s="156" t="s">
        <v>38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7">
        <f t="shared" si="13"/>
        <v>0</v>
      </c>
      <c r="U158" s="158" t="s">
        <v>1</v>
      </c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143</v>
      </c>
      <c r="AT158" s="159" t="s">
        <v>140</v>
      </c>
      <c r="AU158" s="159" t="s">
        <v>144</v>
      </c>
      <c r="AY158" s="14" t="s">
        <v>138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144</v>
      </c>
      <c r="BK158" s="160">
        <f t="shared" si="19"/>
        <v>0</v>
      </c>
      <c r="BL158" s="14" t="s">
        <v>143</v>
      </c>
      <c r="BM158" s="159" t="s">
        <v>378</v>
      </c>
    </row>
    <row r="159" spans="1:65" s="2" customFormat="1" ht="24.2" customHeight="1">
      <c r="A159" s="29"/>
      <c r="B159" s="146"/>
      <c r="C159" s="147" t="s">
        <v>231</v>
      </c>
      <c r="D159" s="147" t="s">
        <v>140</v>
      </c>
      <c r="E159" s="148" t="s">
        <v>1449</v>
      </c>
      <c r="F159" s="149" t="s">
        <v>1450</v>
      </c>
      <c r="G159" s="150" t="s">
        <v>283</v>
      </c>
      <c r="H159" s="151">
        <v>6.4169999999999998</v>
      </c>
      <c r="I159" s="152"/>
      <c r="J159" s="153">
        <f t="shared" si="10"/>
        <v>0</v>
      </c>
      <c r="K159" s="154"/>
      <c r="L159" s="30"/>
      <c r="M159" s="155" t="s">
        <v>1</v>
      </c>
      <c r="N159" s="156" t="s">
        <v>38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7">
        <f t="shared" si="13"/>
        <v>0</v>
      </c>
      <c r="U159" s="158" t="s">
        <v>1</v>
      </c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143</v>
      </c>
      <c r="AT159" s="159" t="s">
        <v>140</v>
      </c>
      <c r="AU159" s="159" t="s">
        <v>144</v>
      </c>
      <c r="AY159" s="14" t="s">
        <v>138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144</v>
      </c>
      <c r="BK159" s="160">
        <f t="shared" si="19"/>
        <v>0</v>
      </c>
      <c r="BL159" s="14" t="s">
        <v>143</v>
      </c>
      <c r="BM159" s="159" t="s">
        <v>457</v>
      </c>
    </row>
    <row r="160" spans="1:65" s="2" customFormat="1" ht="33" customHeight="1">
      <c r="A160" s="29"/>
      <c r="B160" s="146"/>
      <c r="C160" s="147" t="s">
        <v>238</v>
      </c>
      <c r="D160" s="147" t="s">
        <v>140</v>
      </c>
      <c r="E160" s="148" t="s">
        <v>1451</v>
      </c>
      <c r="F160" s="149" t="s">
        <v>1452</v>
      </c>
      <c r="G160" s="150" t="s">
        <v>283</v>
      </c>
      <c r="H160" s="151">
        <v>11.595000000000001</v>
      </c>
      <c r="I160" s="152"/>
      <c r="J160" s="153">
        <f t="shared" si="10"/>
        <v>0</v>
      </c>
      <c r="K160" s="154"/>
      <c r="L160" s="30"/>
      <c r="M160" s="155" t="s">
        <v>1</v>
      </c>
      <c r="N160" s="156" t="s">
        <v>38</v>
      </c>
      <c r="O160" s="58"/>
      <c r="P160" s="157">
        <f t="shared" si="11"/>
        <v>0</v>
      </c>
      <c r="Q160" s="157">
        <v>3.5200000000000001E-3</v>
      </c>
      <c r="R160" s="157">
        <f t="shared" si="12"/>
        <v>4.0814400000000001E-2</v>
      </c>
      <c r="S160" s="157">
        <v>0</v>
      </c>
      <c r="T160" s="157">
        <f t="shared" si="13"/>
        <v>0</v>
      </c>
      <c r="U160" s="158" t="s">
        <v>1</v>
      </c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143</v>
      </c>
      <c r="AT160" s="159" t="s">
        <v>140</v>
      </c>
      <c r="AU160" s="159" t="s">
        <v>144</v>
      </c>
      <c r="AY160" s="14" t="s">
        <v>138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144</v>
      </c>
      <c r="BK160" s="160">
        <f t="shared" si="19"/>
        <v>0</v>
      </c>
      <c r="BL160" s="14" t="s">
        <v>143</v>
      </c>
      <c r="BM160" s="159" t="s">
        <v>319</v>
      </c>
    </row>
    <row r="161" spans="1:65" s="2" customFormat="1" ht="24.2" customHeight="1">
      <c r="A161" s="29"/>
      <c r="B161" s="146"/>
      <c r="C161" s="147" t="s">
        <v>247</v>
      </c>
      <c r="D161" s="147" t="s">
        <v>140</v>
      </c>
      <c r="E161" s="148" t="s">
        <v>1453</v>
      </c>
      <c r="F161" s="149" t="s">
        <v>1454</v>
      </c>
      <c r="G161" s="150" t="s">
        <v>283</v>
      </c>
      <c r="H161" s="151">
        <v>94.087999999999994</v>
      </c>
      <c r="I161" s="152"/>
      <c r="J161" s="153">
        <f t="shared" si="10"/>
        <v>0</v>
      </c>
      <c r="K161" s="154"/>
      <c r="L161" s="30"/>
      <c r="M161" s="155" t="s">
        <v>1</v>
      </c>
      <c r="N161" s="156" t="s">
        <v>38</v>
      </c>
      <c r="O161" s="58"/>
      <c r="P161" s="157">
        <f t="shared" si="11"/>
        <v>0</v>
      </c>
      <c r="Q161" s="157">
        <v>6.2700000000000004E-3</v>
      </c>
      <c r="R161" s="157">
        <f t="shared" si="12"/>
        <v>0.58993176000000003</v>
      </c>
      <c r="S161" s="157">
        <v>0</v>
      </c>
      <c r="T161" s="157">
        <f t="shared" si="13"/>
        <v>0</v>
      </c>
      <c r="U161" s="158" t="s">
        <v>1</v>
      </c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143</v>
      </c>
      <c r="AT161" s="159" t="s">
        <v>140</v>
      </c>
      <c r="AU161" s="159" t="s">
        <v>144</v>
      </c>
      <c r="AY161" s="14" t="s">
        <v>138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144</v>
      </c>
      <c r="BK161" s="160">
        <f t="shared" si="19"/>
        <v>0</v>
      </c>
      <c r="BL161" s="14" t="s">
        <v>143</v>
      </c>
      <c r="BM161" s="159" t="s">
        <v>367</v>
      </c>
    </row>
    <row r="162" spans="1:65" s="2" customFormat="1" ht="16.5" customHeight="1">
      <c r="A162" s="29"/>
      <c r="B162" s="146"/>
      <c r="C162" s="147" t="s">
        <v>252</v>
      </c>
      <c r="D162" s="147" t="s">
        <v>140</v>
      </c>
      <c r="E162" s="148" t="s">
        <v>1455</v>
      </c>
      <c r="F162" s="149" t="s">
        <v>1456</v>
      </c>
      <c r="G162" s="150" t="s">
        <v>149</v>
      </c>
      <c r="H162" s="151">
        <v>9.8059999999999992</v>
      </c>
      <c r="I162" s="152"/>
      <c r="J162" s="153">
        <f t="shared" si="10"/>
        <v>0</v>
      </c>
      <c r="K162" s="154"/>
      <c r="L162" s="30"/>
      <c r="M162" s="155" t="s">
        <v>1</v>
      </c>
      <c r="N162" s="156" t="s">
        <v>38</v>
      </c>
      <c r="O162" s="58"/>
      <c r="P162" s="157">
        <f t="shared" si="11"/>
        <v>0</v>
      </c>
      <c r="Q162" s="157">
        <v>2.23706</v>
      </c>
      <c r="R162" s="157">
        <f t="shared" si="12"/>
        <v>21.93661036</v>
      </c>
      <c r="S162" s="157">
        <v>0</v>
      </c>
      <c r="T162" s="157">
        <f t="shared" si="13"/>
        <v>0</v>
      </c>
      <c r="U162" s="158" t="s">
        <v>1</v>
      </c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143</v>
      </c>
      <c r="AT162" s="159" t="s">
        <v>140</v>
      </c>
      <c r="AU162" s="159" t="s">
        <v>144</v>
      </c>
      <c r="AY162" s="14" t="s">
        <v>138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144</v>
      </c>
      <c r="BK162" s="160">
        <f t="shared" si="19"/>
        <v>0</v>
      </c>
      <c r="BL162" s="14" t="s">
        <v>143</v>
      </c>
      <c r="BM162" s="159" t="s">
        <v>371</v>
      </c>
    </row>
    <row r="163" spans="1:65" s="2" customFormat="1" ht="21.75" customHeight="1">
      <c r="A163" s="29"/>
      <c r="B163" s="146"/>
      <c r="C163" s="147" t="s">
        <v>256</v>
      </c>
      <c r="D163" s="147" t="s">
        <v>140</v>
      </c>
      <c r="E163" s="148" t="s">
        <v>1457</v>
      </c>
      <c r="F163" s="149" t="s">
        <v>1458</v>
      </c>
      <c r="G163" s="150" t="s">
        <v>175</v>
      </c>
      <c r="H163" s="151">
        <v>0.151</v>
      </c>
      <c r="I163" s="152"/>
      <c r="J163" s="153">
        <f t="shared" si="10"/>
        <v>0</v>
      </c>
      <c r="K163" s="154"/>
      <c r="L163" s="30"/>
      <c r="M163" s="155" t="s">
        <v>1</v>
      </c>
      <c r="N163" s="156" t="s">
        <v>38</v>
      </c>
      <c r="O163" s="58"/>
      <c r="P163" s="157">
        <f t="shared" si="11"/>
        <v>0</v>
      </c>
      <c r="Q163" s="157">
        <v>1.0803100000000001</v>
      </c>
      <c r="R163" s="157">
        <f t="shared" si="12"/>
        <v>0.16312681000000001</v>
      </c>
      <c r="S163" s="157">
        <v>0</v>
      </c>
      <c r="T163" s="157">
        <f t="shared" si="13"/>
        <v>0</v>
      </c>
      <c r="U163" s="158" t="s">
        <v>1</v>
      </c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143</v>
      </c>
      <c r="AT163" s="159" t="s">
        <v>140</v>
      </c>
      <c r="AU163" s="159" t="s">
        <v>144</v>
      </c>
      <c r="AY163" s="14" t="s">
        <v>138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144</v>
      </c>
      <c r="BK163" s="160">
        <f t="shared" si="19"/>
        <v>0</v>
      </c>
      <c r="BL163" s="14" t="s">
        <v>143</v>
      </c>
      <c r="BM163" s="159" t="s">
        <v>466</v>
      </c>
    </row>
    <row r="164" spans="1:65" s="2" customFormat="1" ht="16.5" customHeight="1">
      <c r="A164" s="29"/>
      <c r="B164" s="146"/>
      <c r="C164" s="147" t="s">
        <v>212</v>
      </c>
      <c r="D164" s="147" t="s">
        <v>140</v>
      </c>
      <c r="E164" s="148" t="s">
        <v>1459</v>
      </c>
      <c r="F164" s="149" t="s">
        <v>1460</v>
      </c>
      <c r="G164" s="150" t="s">
        <v>149</v>
      </c>
      <c r="H164" s="151">
        <v>6</v>
      </c>
      <c r="I164" s="152"/>
      <c r="J164" s="153">
        <f t="shared" si="10"/>
        <v>0</v>
      </c>
      <c r="K164" s="154"/>
      <c r="L164" s="30"/>
      <c r="M164" s="155" t="s">
        <v>1</v>
      </c>
      <c r="N164" s="156" t="s">
        <v>38</v>
      </c>
      <c r="O164" s="58"/>
      <c r="P164" s="157">
        <f t="shared" si="11"/>
        <v>0</v>
      </c>
      <c r="Q164" s="157">
        <v>2.23706</v>
      </c>
      <c r="R164" s="157">
        <f t="shared" si="12"/>
        <v>13.422360000000001</v>
      </c>
      <c r="S164" s="157">
        <v>0</v>
      </c>
      <c r="T164" s="157">
        <f t="shared" si="13"/>
        <v>0</v>
      </c>
      <c r="U164" s="158" t="s">
        <v>1</v>
      </c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143</v>
      </c>
      <c r="AT164" s="159" t="s">
        <v>140</v>
      </c>
      <c r="AU164" s="159" t="s">
        <v>144</v>
      </c>
      <c r="AY164" s="14" t="s">
        <v>138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144</v>
      </c>
      <c r="BK164" s="160">
        <f t="shared" si="19"/>
        <v>0</v>
      </c>
      <c r="BL164" s="14" t="s">
        <v>143</v>
      </c>
      <c r="BM164" s="159" t="s">
        <v>470</v>
      </c>
    </row>
    <row r="165" spans="1:65" s="2" customFormat="1" ht="21.75" customHeight="1">
      <c r="A165" s="29"/>
      <c r="B165" s="146"/>
      <c r="C165" s="147" t="s">
        <v>151</v>
      </c>
      <c r="D165" s="147" t="s">
        <v>140</v>
      </c>
      <c r="E165" s="148" t="s">
        <v>1461</v>
      </c>
      <c r="F165" s="149" t="s">
        <v>1462</v>
      </c>
      <c r="G165" s="150" t="s">
        <v>175</v>
      </c>
      <c r="H165" s="151">
        <v>0.114</v>
      </c>
      <c r="I165" s="152"/>
      <c r="J165" s="153">
        <f t="shared" si="10"/>
        <v>0</v>
      </c>
      <c r="K165" s="154"/>
      <c r="L165" s="30"/>
      <c r="M165" s="155" t="s">
        <v>1</v>
      </c>
      <c r="N165" s="156" t="s">
        <v>38</v>
      </c>
      <c r="O165" s="58"/>
      <c r="P165" s="157">
        <f t="shared" si="11"/>
        <v>0</v>
      </c>
      <c r="Q165" s="157">
        <v>1.0803100000000001</v>
      </c>
      <c r="R165" s="157">
        <f t="shared" si="12"/>
        <v>0.12315534000000002</v>
      </c>
      <c r="S165" s="157">
        <v>0</v>
      </c>
      <c r="T165" s="157">
        <f t="shared" si="13"/>
        <v>0</v>
      </c>
      <c r="U165" s="158" t="s">
        <v>1</v>
      </c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143</v>
      </c>
      <c r="AT165" s="159" t="s">
        <v>140</v>
      </c>
      <c r="AU165" s="159" t="s">
        <v>144</v>
      </c>
      <c r="AY165" s="14" t="s">
        <v>138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144</v>
      </c>
      <c r="BK165" s="160">
        <f t="shared" si="19"/>
        <v>0</v>
      </c>
      <c r="BL165" s="14" t="s">
        <v>143</v>
      </c>
      <c r="BM165" s="159" t="s">
        <v>474</v>
      </c>
    </row>
    <row r="166" spans="1:65" s="2" customFormat="1" ht="33" customHeight="1">
      <c r="A166" s="29"/>
      <c r="B166" s="146"/>
      <c r="C166" s="147" t="s">
        <v>155</v>
      </c>
      <c r="D166" s="147" t="s">
        <v>140</v>
      </c>
      <c r="E166" s="148" t="s">
        <v>1463</v>
      </c>
      <c r="F166" s="149" t="s">
        <v>1464</v>
      </c>
      <c r="G166" s="150" t="s">
        <v>149</v>
      </c>
      <c r="H166" s="151">
        <v>2.6739999999999999</v>
      </c>
      <c r="I166" s="152"/>
      <c r="J166" s="153">
        <f t="shared" si="10"/>
        <v>0</v>
      </c>
      <c r="K166" s="154"/>
      <c r="L166" s="30"/>
      <c r="M166" s="155" t="s">
        <v>1</v>
      </c>
      <c r="N166" s="156" t="s">
        <v>38</v>
      </c>
      <c r="O166" s="58"/>
      <c r="P166" s="157">
        <f t="shared" si="11"/>
        <v>0</v>
      </c>
      <c r="Q166" s="157">
        <v>2.42367</v>
      </c>
      <c r="R166" s="157">
        <f t="shared" si="12"/>
        <v>6.48089358</v>
      </c>
      <c r="S166" s="157">
        <v>0</v>
      </c>
      <c r="T166" s="157">
        <f t="shared" si="13"/>
        <v>0</v>
      </c>
      <c r="U166" s="158" t="s">
        <v>1</v>
      </c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143</v>
      </c>
      <c r="AT166" s="159" t="s">
        <v>140</v>
      </c>
      <c r="AU166" s="159" t="s">
        <v>144</v>
      </c>
      <c r="AY166" s="14" t="s">
        <v>138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4" t="s">
        <v>144</v>
      </c>
      <c r="BK166" s="160">
        <f t="shared" si="19"/>
        <v>0</v>
      </c>
      <c r="BL166" s="14" t="s">
        <v>143</v>
      </c>
      <c r="BM166" s="159" t="s">
        <v>478</v>
      </c>
    </row>
    <row r="167" spans="1:65" s="2" customFormat="1" ht="16.5" customHeight="1">
      <c r="A167" s="29"/>
      <c r="B167" s="146"/>
      <c r="C167" s="147" t="s">
        <v>159</v>
      </c>
      <c r="D167" s="147" t="s">
        <v>140</v>
      </c>
      <c r="E167" s="148" t="s">
        <v>1465</v>
      </c>
      <c r="F167" s="149" t="s">
        <v>1466</v>
      </c>
      <c r="G167" s="150" t="s">
        <v>175</v>
      </c>
      <c r="H167" s="151">
        <v>4.5999999999999999E-2</v>
      </c>
      <c r="I167" s="152"/>
      <c r="J167" s="153">
        <f t="shared" si="10"/>
        <v>0</v>
      </c>
      <c r="K167" s="154"/>
      <c r="L167" s="30"/>
      <c r="M167" s="155" t="s">
        <v>1</v>
      </c>
      <c r="N167" s="156" t="s">
        <v>38</v>
      </c>
      <c r="O167" s="58"/>
      <c r="P167" s="157">
        <f t="shared" si="11"/>
        <v>0</v>
      </c>
      <c r="Q167" s="157">
        <v>1.0483800000000001</v>
      </c>
      <c r="R167" s="157">
        <f t="shared" si="12"/>
        <v>4.8225480000000001E-2</v>
      </c>
      <c r="S167" s="157">
        <v>0</v>
      </c>
      <c r="T167" s="157">
        <f t="shared" si="13"/>
        <v>0</v>
      </c>
      <c r="U167" s="158" t="s">
        <v>1</v>
      </c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143</v>
      </c>
      <c r="AT167" s="159" t="s">
        <v>140</v>
      </c>
      <c r="AU167" s="159" t="s">
        <v>144</v>
      </c>
      <c r="AY167" s="14" t="s">
        <v>138</v>
      </c>
      <c r="BE167" s="160">
        <f t="shared" si="14"/>
        <v>0</v>
      </c>
      <c r="BF167" s="160">
        <f t="shared" si="15"/>
        <v>0</v>
      </c>
      <c r="BG167" s="160">
        <f t="shared" si="16"/>
        <v>0</v>
      </c>
      <c r="BH167" s="160">
        <f t="shared" si="17"/>
        <v>0</v>
      </c>
      <c r="BI167" s="160">
        <f t="shared" si="18"/>
        <v>0</v>
      </c>
      <c r="BJ167" s="14" t="s">
        <v>144</v>
      </c>
      <c r="BK167" s="160">
        <f t="shared" si="19"/>
        <v>0</v>
      </c>
      <c r="BL167" s="14" t="s">
        <v>143</v>
      </c>
      <c r="BM167" s="159" t="s">
        <v>229</v>
      </c>
    </row>
    <row r="168" spans="1:65" s="12" customFormat="1" ht="22.9" customHeight="1">
      <c r="B168" s="133"/>
      <c r="D168" s="134" t="s">
        <v>71</v>
      </c>
      <c r="E168" s="144" t="s">
        <v>246</v>
      </c>
      <c r="F168" s="144" t="s">
        <v>1467</v>
      </c>
      <c r="I168" s="136"/>
      <c r="J168" s="145">
        <f>BK168</f>
        <v>0</v>
      </c>
      <c r="L168" s="133"/>
      <c r="M168" s="138"/>
      <c r="N168" s="139"/>
      <c r="O168" s="139"/>
      <c r="P168" s="140">
        <f>P169+SUM(P170:P173)</f>
        <v>0</v>
      </c>
      <c r="Q168" s="139"/>
      <c r="R168" s="140">
        <f>R169+SUM(R170:R173)</f>
        <v>73.263093830000003</v>
      </c>
      <c r="S168" s="139"/>
      <c r="T168" s="140">
        <f>T169+SUM(T170:T173)</f>
        <v>0</v>
      </c>
      <c r="U168" s="141"/>
      <c r="AR168" s="134" t="s">
        <v>80</v>
      </c>
      <c r="AT168" s="142" t="s">
        <v>71</v>
      </c>
      <c r="AU168" s="142" t="s">
        <v>80</v>
      </c>
      <c r="AY168" s="134" t="s">
        <v>138</v>
      </c>
      <c r="BK168" s="143">
        <f>BK169+SUM(BK170:BK173)</f>
        <v>0</v>
      </c>
    </row>
    <row r="169" spans="1:65" s="2" customFormat="1" ht="24.2" customHeight="1">
      <c r="A169" s="29"/>
      <c r="B169" s="146"/>
      <c r="C169" s="147" t="s">
        <v>183</v>
      </c>
      <c r="D169" s="147" t="s">
        <v>140</v>
      </c>
      <c r="E169" s="148" t="s">
        <v>1468</v>
      </c>
      <c r="F169" s="149" t="s">
        <v>1469</v>
      </c>
      <c r="G169" s="150" t="s">
        <v>283</v>
      </c>
      <c r="H169" s="151">
        <v>68.984999999999999</v>
      </c>
      <c r="I169" s="152"/>
      <c r="J169" s="153">
        <f>ROUND(I169*H169,2)</f>
        <v>0</v>
      </c>
      <c r="K169" s="154"/>
      <c r="L169" s="30"/>
      <c r="M169" s="155" t="s">
        <v>1</v>
      </c>
      <c r="N169" s="156" t="s">
        <v>38</v>
      </c>
      <c r="O169" s="58"/>
      <c r="P169" s="157">
        <f>O169*H169</f>
        <v>0</v>
      </c>
      <c r="Q169" s="157">
        <v>0.36834</v>
      </c>
      <c r="R169" s="157">
        <f>Q169*H169</f>
        <v>25.4099349</v>
      </c>
      <c r="S169" s="157">
        <v>0</v>
      </c>
      <c r="T169" s="157">
        <f>S169*H169</f>
        <v>0</v>
      </c>
      <c r="U169" s="158" t="s">
        <v>1</v>
      </c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143</v>
      </c>
      <c r="AT169" s="159" t="s">
        <v>140</v>
      </c>
      <c r="AU169" s="159" t="s">
        <v>144</v>
      </c>
      <c r="AY169" s="14" t="s">
        <v>138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4" t="s">
        <v>144</v>
      </c>
      <c r="BK169" s="160">
        <f>ROUND(I169*H169,2)</f>
        <v>0</v>
      </c>
      <c r="BL169" s="14" t="s">
        <v>143</v>
      </c>
      <c r="BM169" s="159" t="s">
        <v>489</v>
      </c>
    </row>
    <row r="170" spans="1:65" s="2" customFormat="1" ht="16.5" customHeight="1">
      <c r="A170" s="29"/>
      <c r="B170" s="146"/>
      <c r="C170" s="147" t="s">
        <v>188</v>
      </c>
      <c r="D170" s="147" t="s">
        <v>140</v>
      </c>
      <c r="E170" s="148" t="s">
        <v>1470</v>
      </c>
      <c r="F170" s="149" t="s">
        <v>1471</v>
      </c>
      <c r="G170" s="150" t="s">
        <v>283</v>
      </c>
      <c r="H170" s="151">
        <v>68.984999999999999</v>
      </c>
      <c r="I170" s="152"/>
      <c r="J170" s="153">
        <f>ROUND(I170*H170,2)</f>
        <v>0</v>
      </c>
      <c r="K170" s="154"/>
      <c r="L170" s="30"/>
      <c r="M170" s="155" t="s">
        <v>1</v>
      </c>
      <c r="N170" s="156" t="s">
        <v>38</v>
      </c>
      <c r="O170" s="58"/>
      <c r="P170" s="157">
        <f>O170*H170</f>
        <v>0</v>
      </c>
      <c r="Q170" s="157">
        <v>9.8199999999999996E-2</v>
      </c>
      <c r="R170" s="157">
        <f>Q170*H170</f>
        <v>6.7743269999999995</v>
      </c>
      <c r="S170" s="157">
        <v>0</v>
      </c>
      <c r="T170" s="157">
        <f>S170*H170</f>
        <v>0</v>
      </c>
      <c r="U170" s="158" t="s">
        <v>1</v>
      </c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143</v>
      </c>
      <c r="AT170" s="159" t="s">
        <v>140</v>
      </c>
      <c r="AU170" s="159" t="s">
        <v>144</v>
      </c>
      <c r="AY170" s="14" t="s">
        <v>138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4" t="s">
        <v>144</v>
      </c>
      <c r="BK170" s="160">
        <f>ROUND(I170*H170,2)</f>
        <v>0</v>
      </c>
      <c r="BL170" s="14" t="s">
        <v>143</v>
      </c>
      <c r="BM170" s="159" t="s">
        <v>445</v>
      </c>
    </row>
    <row r="171" spans="1:65" s="2" customFormat="1" ht="24.2" customHeight="1">
      <c r="A171" s="29"/>
      <c r="B171" s="146"/>
      <c r="C171" s="147" t="s">
        <v>216</v>
      </c>
      <c r="D171" s="147" t="s">
        <v>140</v>
      </c>
      <c r="E171" s="148" t="s">
        <v>1472</v>
      </c>
      <c r="F171" s="149" t="s">
        <v>1473</v>
      </c>
      <c r="G171" s="150" t="s">
        <v>283</v>
      </c>
      <c r="H171" s="151">
        <v>68.984999999999999</v>
      </c>
      <c r="I171" s="152"/>
      <c r="J171" s="153">
        <f>ROUND(I171*H171,2)</f>
        <v>0</v>
      </c>
      <c r="K171" s="154"/>
      <c r="L171" s="30"/>
      <c r="M171" s="155" t="s">
        <v>1</v>
      </c>
      <c r="N171" s="156" t="s">
        <v>38</v>
      </c>
      <c r="O171" s="58"/>
      <c r="P171" s="157">
        <f>O171*H171</f>
        <v>0</v>
      </c>
      <c r="Q171" s="157">
        <v>0.13192999999999999</v>
      </c>
      <c r="R171" s="157">
        <f>Q171*H171</f>
        <v>9.1011910499999988</v>
      </c>
      <c r="S171" s="157">
        <v>0</v>
      </c>
      <c r="T171" s="157">
        <f>S171*H171</f>
        <v>0</v>
      </c>
      <c r="U171" s="158" t="s">
        <v>1</v>
      </c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143</v>
      </c>
      <c r="AT171" s="159" t="s">
        <v>140</v>
      </c>
      <c r="AU171" s="159" t="s">
        <v>144</v>
      </c>
      <c r="AY171" s="14" t="s">
        <v>138</v>
      </c>
      <c r="BE171" s="160">
        <f>IF(N171="základná",J171,0)</f>
        <v>0</v>
      </c>
      <c r="BF171" s="160">
        <f>IF(N171="znížená",J171,0)</f>
        <v>0</v>
      </c>
      <c r="BG171" s="160">
        <f>IF(N171="zákl. prenesená",J171,0)</f>
        <v>0</v>
      </c>
      <c r="BH171" s="160">
        <f>IF(N171="zníž. prenesená",J171,0)</f>
        <v>0</v>
      </c>
      <c r="BI171" s="160">
        <f>IF(N171="nulová",J171,0)</f>
        <v>0</v>
      </c>
      <c r="BJ171" s="14" t="s">
        <v>144</v>
      </c>
      <c r="BK171" s="160">
        <f>ROUND(I171*H171,2)</f>
        <v>0</v>
      </c>
      <c r="BL171" s="14" t="s">
        <v>143</v>
      </c>
      <c r="BM171" s="159" t="s">
        <v>451</v>
      </c>
    </row>
    <row r="172" spans="1:65" s="2" customFormat="1" ht="16.5" customHeight="1">
      <c r="A172" s="29"/>
      <c r="B172" s="146"/>
      <c r="C172" s="147" t="s">
        <v>220</v>
      </c>
      <c r="D172" s="147" t="s">
        <v>140</v>
      </c>
      <c r="E172" s="148" t="s">
        <v>1474</v>
      </c>
      <c r="F172" s="149" t="s">
        <v>1475</v>
      </c>
      <c r="G172" s="150" t="s">
        <v>283</v>
      </c>
      <c r="H172" s="151">
        <v>72.433999999999997</v>
      </c>
      <c r="I172" s="152"/>
      <c r="J172" s="153">
        <f>ROUND(I172*H172,2)</f>
        <v>0</v>
      </c>
      <c r="K172" s="154"/>
      <c r="L172" s="30"/>
      <c r="M172" s="155" t="s">
        <v>1</v>
      </c>
      <c r="N172" s="156" t="s">
        <v>38</v>
      </c>
      <c r="O172" s="58"/>
      <c r="P172" s="157">
        <f>O172*H172</f>
        <v>0</v>
      </c>
      <c r="Q172" s="157">
        <v>0.14000000000000001</v>
      </c>
      <c r="R172" s="157">
        <f>Q172*H172</f>
        <v>10.14076</v>
      </c>
      <c r="S172" s="157">
        <v>0</v>
      </c>
      <c r="T172" s="157">
        <f>S172*H172</f>
        <v>0</v>
      </c>
      <c r="U172" s="158" t="s">
        <v>1</v>
      </c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143</v>
      </c>
      <c r="AT172" s="159" t="s">
        <v>140</v>
      </c>
      <c r="AU172" s="159" t="s">
        <v>144</v>
      </c>
      <c r="AY172" s="14" t="s">
        <v>138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4" t="s">
        <v>144</v>
      </c>
      <c r="BK172" s="160">
        <f>ROUND(I172*H172,2)</f>
        <v>0</v>
      </c>
      <c r="BL172" s="14" t="s">
        <v>143</v>
      </c>
      <c r="BM172" s="159" t="s">
        <v>467</v>
      </c>
    </row>
    <row r="173" spans="1:65" s="12" customFormat="1" ht="20.85" customHeight="1">
      <c r="B173" s="133"/>
      <c r="D173" s="134" t="s">
        <v>71</v>
      </c>
      <c r="E173" s="144" t="s">
        <v>163</v>
      </c>
      <c r="F173" s="144" t="s">
        <v>1476</v>
      </c>
      <c r="I173" s="136"/>
      <c r="J173" s="145">
        <f>BK173</f>
        <v>0</v>
      </c>
      <c r="L173" s="133"/>
      <c r="M173" s="138"/>
      <c r="N173" s="139"/>
      <c r="O173" s="139"/>
      <c r="P173" s="140">
        <f>SUM(P174:P181)</f>
        <v>0</v>
      </c>
      <c r="Q173" s="139"/>
      <c r="R173" s="140">
        <f>SUM(R174:R181)</f>
        <v>21.836880880000002</v>
      </c>
      <c r="S173" s="139"/>
      <c r="T173" s="140">
        <f>SUM(T174:T181)</f>
        <v>0</v>
      </c>
      <c r="U173" s="141"/>
      <c r="AR173" s="134" t="s">
        <v>80</v>
      </c>
      <c r="AT173" s="142" t="s">
        <v>71</v>
      </c>
      <c r="AU173" s="142" t="s">
        <v>144</v>
      </c>
      <c r="AY173" s="134" t="s">
        <v>138</v>
      </c>
      <c r="BK173" s="143">
        <f>SUM(BK174:BK181)</f>
        <v>0</v>
      </c>
    </row>
    <row r="174" spans="1:65" s="2" customFormat="1" ht="24.2" customHeight="1">
      <c r="A174" s="29"/>
      <c r="B174" s="146"/>
      <c r="C174" s="147" t="s">
        <v>333</v>
      </c>
      <c r="D174" s="147" t="s">
        <v>140</v>
      </c>
      <c r="E174" s="148" t="s">
        <v>1477</v>
      </c>
      <c r="F174" s="149" t="s">
        <v>1478</v>
      </c>
      <c r="G174" s="150" t="s">
        <v>283</v>
      </c>
      <c r="H174" s="151">
        <v>25.667999999999999</v>
      </c>
      <c r="I174" s="152"/>
      <c r="J174" s="153">
        <f t="shared" ref="J174:J181" si="20">ROUND(I174*H174,2)</f>
        <v>0</v>
      </c>
      <c r="K174" s="154"/>
      <c r="L174" s="30"/>
      <c r="M174" s="155" t="s">
        <v>1</v>
      </c>
      <c r="N174" s="156" t="s">
        <v>38</v>
      </c>
      <c r="O174" s="58"/>
      <c r="P174" s="157">
        <f t="shared" ref="P174:P181" si="21">O174*H174</f>
        <v>0</v>
      </c>
      <c r="Q174" s="157">
        <v>2.9999999999999997E-4</v>
      </c>
      <c r="R174" s="157">
        <f t="shared" ref="R174:R181" si="22">Q174*H174</f>
        <v>7.7003999999999987E-3</v>
      </c>
      <c r="S174" s="157">
        <v>0</v>
      </c>
      <c r="T174" s="157">
        <f t="shared" ref="T174:T181" si="23">S174*H174</f>
        <v>0</v>
      </c>
      <c r="U174" s="158" t="s">
        <v>1</v>
      </c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143</v>
      </c>
      <c r="AT174" s="159" t="s">
        <v>140</v>
      </c>
      <c r="AU174" s="159" t="s">
        <v>146</v>
      </c>
      <c r="AY174" s="14" t="s">
        <v>138</v>
      </c>
      <c r="BE174" s="160">
        <f t="shared" ref="BE174:BE181" si="24">IF(N174="základná",J174,0)</f>
        <v>0</v>
      </c>
      <c r="BF174" s="160">
        <f t="shared" ref="BF174:BF181" si="25">IF(N174="znížená",J174,0)</f>
        <v>0</v>
      </c>
      <c r="BG174" s="160">
        <f t="shared" ref="BG174:BG181" si="26">IF(N174="zákl. prenesená",J174,0)</f>
        <v>0</v>
      </c>
      <c r="BH174" s="160">
        <f t="shared" ref="BH174:BH181" si="27">IF(N174="zníž. prenesená",J174,0)</f>
        <v>0</v>
      </c>
      <c r="BI174" s="160">
        <f t="shared" ref="BI174:BI181" si="28">IF(N174="nulová",J174,0)</f>
        <v>0</v>
      </c>
      <c r="BJ174" s="14" t="s">
        <v>144</v>
      </c>
      <c r="BK174" s="160">
        <f t="shared" ref="BK174:BK181" si="29">ROUND(I174*H174,2)</f>
        <v>0</v>
      </c>
      <c r="BL174" s="14" t="s">
        <v>143</v>
      </c>
      <c r="BM174" s="159" t="s">
        <v>479</v>
      </c>
    </row>
    <row r="175" spans="1:65" s="2" customFormat="1" ht="24.2" customHeight="1">
      <c r="A175" s="29"/>
      <c r="B175" s="146"/>
      <c r="C175" s="147" t="s">
        <v>340</v>
      </c>
      <c r="D175" s="147" t="s">
        <v>140</v>
      </c>
      <c r="E175" s="148" t="s">
        <v>1479</v>
      </c>
      <c r="F175" s="149" t="s">
        <v>1480</v>
      </c>
      <c r="G175" s="150" t="s">
        <v>283</v>
      </c>
      <c r="H175" s="151">
        <v>25.667999999999999</v>
      </c>
      <c r="I175" s="152"/>
      <c r="J175" s="153">
        <f t="shared" si="20"/>
        <v>0</v>
      </c>
      <c r="K175" s="154"/>
      <c r="L175" s="30"/>
      <c r="M175" s="155" t="s">
        <v>1</v>
      </c>
      <c r="N175" s="156" t="s">
        <v>38</v>
      </c>
      <c r="O175" s="58"/>
      <c r="P175" s="157">
        <f t="shared" si="21"/>
        <v>0</v>
      </c>
      <c r="Q175" s="157">
        <v>2.7000000000000001E-3</v>
      </c>
      <c r="R175" s="157">
        <f t="shared" si="22"/>
        <v>6.9303600000000007E-2</v>
      </c>
      <c r="S175" s="157">
        <v>0</v>
      </c>
      <c r="T175" s="157">
        <f t="shared" si="23"/>
        <v>0</v>
      </c>
      <c r="U175" s="158" t="s">
        <v>1</v>
      </c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143</v>
      </c>
      <c r="AT175" s="159" t="s">
        <v>140</v>
      </c>
      <c r="AU175" s="159" t="s">
        <v>146</v>
      </c>
      <c r="AY175" s="14" t="s">
        <v>138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4" t="s">
        <v>144</v>
      </c>
      <c r="BK175" s="160">
        <f t="shared" si="29"/>
        <v>0</v>
      </c>
      <c r="BL175" s="14" t="s">
        <v>143</v>
      </c>
      <c r="BM175" s="159" t="s">
        <v>504</v>
      </c>
    </row>
    <row r="176" spans="1:65" s="2" customFormat="1" ht="24.2" customHeight="1">
      <c r="A176" s="29"/>
      <c r="B176" s="146"/>
      <c r="C176" s="147" t="s">
        <v>394</v>
      </c>
      <c r="D176" s="147" t="s">
        <v>140</v>
      </c>
      <c r="E176" s="148" t="s">
        <v>1481</v>
      </c>
      <c r="F176" s="149" t="s">
        <v>1482</v>
      </c>
      <c r="G176" s="150" t="s">
        <v>283</v>
      </c>
      <c r="H176" s="151">
        <v>25.667999999999999</v>
      </c>
      <c r="I176" s="152"/>
      <c r="J176" s="153">
        <f t="shared" si="20"/>
        <v>0</v>
      </c>
      <c r="K176" s="154"/>
      <c r="L176" s="30"/>
      <c r="M176" s="155" t="s">
        <v>1</v>
      </c>
      <c r="N176" s="156" t="s">
        <v>38</v>
      </c>
      <c r="O176" s="58"/>
      <c r="P176" s="157">
        <f t="shared" si="21"/>
        <v>0</v>
      </c>
      <c r="Q176" s="157">
        <v>4.4600000000000004E-3</v>
      </c>
      <c r="R176" s="157">
        <f t="shared" si="22"/>
        <v>0.11447928</v>
      </c>
      <c r="S176" s="157">
        <v>0</v>
      </c>
      <c r="T176" s="157">
        <f t="shared" si="23"/>
        <v>0</v>
      </c>
      <c r="U176" s="158" t="s">
        <v>1</v>
      </c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143</v>
      </c>
      <c r="AT176" s="159" t="s">
        <v>140</v>
      </c>
      <c r="AU176" s="159" t="s">
        <v>146</v>
      </c>
      <c r="AY176" s="14" t="s">
        <v>138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4" t="s">
        <v>144</v>
      </c>
      <c r="BK176" s="160">
        <f t="shared" si="29"/>
        <v>0</v>
      </c>
      <c r="BL176" s="14" t="s">
        <v>143</v>
      </c>
      <c r="BM176" s="159" t="s">
        <v>509</v>
      </c>
    </row>
    <row r="177" spans="1:65" s="2" customFormat="1" ht="16.5" customHeight="1">
      <c r="A177" s="29"/>
      <c r="B177" s="146"/>
      <c r="C177" s="147" t="s">
        <v>311</v>
      </c>
      <c r="D177" s="147" t="s">
        <v>140</v>
      </c>
      <c r="E177" s="148" t="s">
        <v>1483</v>
      </c>
      <c r="F177" s="149" t="s">
        <v>1484</v>
      </c>
      <c r="G177" s="150" t="s">
        <v>1303</v>
      </c>
      <c r="H177" s="151">
        <v>128.34</v>
      </c>
      <c r="I177" s="152"/>
      <c r="J177" s="153">
        <f t="shared" si="20"/>
        <v>0</v>
      </c>
      <c r="K177" s="154"/>
      <c r="L177" s="30"/>
      <c r="M177" s="155" t="s">
        <v>1</v>
      </c>
      <c r="N177" s="156" t="s">
        <v>38</v>
      </c>
      <c r="O177" s="58"/>
      <c r="P177" s="157">
        <f t="shared" si="21"/>
        <v>0</v>
      </c>
      <c r="Q177" s="157">
        <v>1E-3</v>
      </c>
      <c r="R177" s="157">
        <f t="shared" si="22"/>
        <v>0.12834000000000001</v>
      </c>
      <c r="S177" s="157">
        <v>0</v>
      </c>
      <c r="T177" s="157">
        <f t="shared" si="23"/>
        <v>0</v>
      </c>
      <c r="U177" s="158" t="s">
        <v>1</v>
      </c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143</v>
      </c>
      <c r="AT177" s="159" t="s">
        <v>140</v>
      </c>
      <c r="AU177" s="159" t="s">
        <v>146</v>
      </c>
      <c r="AY177" s="14" t="s">
        <v>138</v>
      </c>
      <c r="BE177" s="160">
        <f t="shared" si="24"/>
        <v>0</v>
      </c>
      <c r="BF177" s="160">
        <f t="shared" si="25"/>
        <v>0</v>
      </c>
      <c r="BG177" s="160">
        <f t="shared" si="26"/>
        <v>0</v>
      </c>
      <c r="BH177" s="160">
        <f t="shared" si="27"/>
        <v>0</v>
      </c>
      <c r="BI177" s="160">
        <f t="shared" si="28"/>
        <v>0</v>
      </c>
      <c r="BJ177" s="14" t="s">
        <v>144</v>
      </c>
      <c r="BK177" s="160">
        <f t="shared" si="29"/>
        <v>0</v>
      </c>
      <c r="BL177" s="14" t="s">
        <v>143</v>
      </c>
      <c r="BM177" s="159" t="s">
        <v>512</v>
      </c>
    </row>
    <row r="178" spans="1:65" s="2" customFormat="1" ht="21.75" customHeight="1">
      <c r="A178" s="29"/>
      <c r="B178" s="146"/>
      <c r="C178" s="147" t="s">
        <v>315</v>
      </c>
      <c r="D178" s="147" t="s">
        <v>140</v>
      </c>
      <c r="E178" s="148" t="s">
        <v>1485</v>
      </c>
      <c r="F178" s="149" t="s">
        <v>1486</v>
      </c>
      <c r="G178" s="150" t="s">
        <v>283</v>
      </c>
      <c r="H178" s="151">
        <v>25.667999999999999</v>
      </c>
      <c r="I178" s="152"/>
      <c r="J178" s="153">
        <f t="shared" si="20"/>
        <v>0</v>
      </c>
      <c r="K178" s="154"/>
      <c r="L178" s="30"/>
      <c r="M178" s="155" t="s">
        <v>1</v>
      </c>
      <c r="N178" s="156" t="s">
        <v>38</v>
      </c>
      <c r="O178" s="58"/>
      <c r="P178" s="157">
        <f t="shared" si="21"/>
        <v>0</v>
      </c>
      <c r="Q178" s="157">
        <v>0</v>
      </c>
      <c r="R178" s="157">
        <f t="shared" si="22"/>
        <v>0</v>
      </c>
      <c r="S178" s="157">
        <v>0</v>
      </c>
      <c r="T178" s="157">
        <f t="shared" si="23"/>
        <v>0</v>
      </c>
      <c r="U178" s="158" t="s">
        <v>1</v>
      </c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143</v>
      </c>
      <c r="AT178" s="159" t="s">
        <v>140</v>
      </c>
      <c r="AU178" s="159" t="s">
        <v>146</v>
      </c>
      <c r="AY178" s="14" t="s">
        <v>138</v>
      </c>
      <c r="BE178" s="160">
        <f t="shared" si="24"/>
        <v>0</v>
      </c>
      <c r="BF178" s="160">
        <f t="shared" si="25"/>
        <v>0</v>
      </c>
      <c r="BG178" s="160">
        <f t="shared" si="26"/>
        <v>0</v>
      </c>
      <c r="BH178" s="160">
        <f t="shared" si="27"/>
        <v>0</v>
      </c>
      <c r="BI178" s="160">
        <f t="shared" si="28"/>
        <v>0</v>
      </c>
      <c r="BJ178" s="14" t="s">
        <v>144</v>
      </c>
      <c r="BK178" s="160">
        <f t="shared" si="29"/>
        <v>0</v>
      </c>
      <c r="BL178" s="14" t="s">
        <v>143</v>
      </c>
      <c r="BM178" s="159" t="s">
        <v>516</v>
      </c>
    </row>
    <row r="179" spans="1:65" s="2" customFormat="1" ht="24.2" customHeight="1">
      <c r="A179" s="29"/>
      <c r="B179" s="146"/>
      <c r="C179" s="147" t="s">
        <v>356</v>
      </c>
      <c r="D179" s="147" t="s">
        <v>140</v>
      </c>
      <c r="E179" s="148" t="s">
        <v>1487</v>
      </c>
      <c r="F179" s="149" t="s">
        <v>1488</v>
      </c>
      <c r="G179" s="150" t="s">
        <v>186</v>
      </c>
      <c r="H179" s="151">
        <v>2.4</v>
      </c>
      <c r="I179" s="152"/>
      <c r="J179" s="153">
        <f t="shared" si="20"/>
        <v>0</v>
      </c>
      <c r="K179" s="154"/>
      <c r="L179" s="30"/>
      <c r="M179" s="155" t="s">
        <v>1</v>
      </c>
      <c r="N179" s="156" t="s">
        <v>38</v>
      </c>
      <c r="O179" s="58"/>
      <c r="P179" s="157">
        <f t="shared" si="21"/>
        <v>0</v>
      </c>
      <c r="Q179" s="157">
        <v>0</v>
      </c>
      <c r="R179" s="157">
        <f t="shared" si="22"/>
        <v>0</v>
      </c>
      <c r="S179" s="157">
        <v>0</v>
      </c>
      <c r="T179" s="157">
        <f t="shared" si="23"/>
        <v>0</v>
      </c>
      <c r="U179" s="158" t="s">
        <v>1</v>
      </c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143</v>
      </c>
      <c r="AT179" s="159" t="s">
        <v>140</v>
      </c>
      <c r="AU179" s="159" t="s">
        <v>146</v>
      </c>
      <c r="AY179" s="14" t="s">
        <v>138</v>
      </c>
      <c r="BE179" s="160">
        <f t="shared" si="24"/>
        <v>0</v>
      </c>
      <c r="BF179" s="160">
        <f t="shared" si="25"/>
        <v>0</v>
      </c>
      <c r="BG179" s="160">
        <f t="shared" si="26"/>
        <v>0</v>
      </c>
      <c r="BH179" s="160">
        <f t="shared" si="27"/>
        <v>0</v>
      </c>
      <c r="BI179" s="160">
        <f t="shared" si="28"/>
        <v>0</v>
      </c>
      <c r="BJ179" s="14" t="s">
        <v>144</v>
      </c>
      <c r="BK179" s="160">
        <f t="shared" si="29"/>
        <v>0</v>
      </c>
      <c r="BL179" s="14" t="s">
        <v>143</v>
      </c>
      <c r="BM179" s="159" t="s">
        <v>517</v>
      </c>
    </row>
    <row r="180" spans="1:65" s="2" customFormat="1" ht="24.2" customHeight="1">
      <c r="A180" s="29"/>
      <c r="B180" s="146"/>
      <c r="C180" s="147" t="s">
        <v>360</v>
      </c>
      <c r="D180" s="147" t="s">
        <v>140</v>
      </c>
      <c r="E180" s="148" t="s">
        <v>1489</v>
      </c>
      <c r="F180" s="149" t="s">
        <v>1490</v>
      </c>
      <c r="G180" s="150" t="s">
        <v>149</v>
      </c>
      <c r="H180" s="151">
        <v>9.08</v>
      </c>
      <c r="I180" s="152"/>
      <c r="J180" s="153">
        <f t="shared" si="20"/>
        <v>0</v>
      </c>
      <c r="K180" s="154"/>
      <c r="L180" s="30"/>
      <c r="M180" s="155" t="s">
        <v>1</v>
      </c>
      <c r="N180" s="156" t="s">
        <v>38</v>
      </c>
      <c r="O180" s="58"/>
      <c r="P180" s="157">
        <f t="shared" si="21"/>
        <v>0</v>
      </c>
      <c r="Q180" s="157">
        <v>2.3666900000000002</v>
      </c>
      <c r="R180" s="157">
        <f t="shared" si="22"/>
        <v>21.489545200000002</v>
      </c>
      <c r="S180" s="157">
        <v>0</v>
      </c>
      <c r="T180" s="157">
        <f t="shared" si="23"/>
        <v>0</v>
      </c>
      <c r="U180" s="158" t="s">
        <v>1</v>
      </c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143</v>
      </c>
      <c r="AT180" s="159" t="s">
        <v>140</v>
      </c>
      <c r="AU180" s="159" t="s">
        <v>146</v>
      </c>
      <c r="AY180" s="14" t="s">
        <v>138</v>
      </c>
      <c r="BE180" s="160">
        <f t="shared" si="24"/>
        <v>0</v>
      </c>
      <c r="BF180" s="160">
        <f t="shared" si="25"/>
        <v>0</v>
      </c>
      <c r="BG180" s="160">
        <f t="shared" si="26"/>
        <v>0</v>
      </c>
      <c r="BH180" s="160">
        <f t="shared" si="27"/>
        <v>0</v>
      </c>
      <c r="BI180" s="160">
        <f t="shared" si="28"/>
        <v>0</v>
      </c>
      <c r="BJ180" s="14" t="s">
        <v>144</v>
      </c>
      <c r="BK180" s="160">
        <f t="shared" si="29"/>
        <v>0</v>
      </c>
      <c r="BL180" s="14" t="s">
        <v>143</v>
      </c>
      <c r="BM180" s="159" t="s">
        <v>490</v>
      </c>
    </row>
    <row r="181" spans="1:65" s="2" customFormat="1" ht="24.2" customHeight="1">
      <c r="A181" s="29"/>
      <c r="B181" s="146"/>
      <c r="C181" s="147" t="s">
        <v>386</v>
      </c>
      <c r="D181" s="147" t="s">
        <v>140</v>
      </c>
      <c r="E181" s="148" t="s">
        <v>1491</v>
      </c>
      <c r="F181" s="149" t="s">
        <v>1492</v>
      </c>
      <c r="G181" s="150" t="s">
        <v>149</v>
      </c>
      <c r="H181" s="151">
        <v>9.08</v>
      </c>
      <c r="I181" s="152"/>
      <c r="J181" s="153">
        <f t="shared" si="20"/>
        <v>0</v>
      </c>
      <c r="K181" s="154"/>
      <c r="L181" s="30"/>
      <c r="M181" s="155" t="s">
        <v>1</v>
      </c>
      <c r="N181" s="156" t="s">
        <v>38</v>
      </c>
      <c r="O181" s="58"/>
      <c r="P181" s="157">
        <f t="shared" si="21"/>
        <v>0</v>
      </c>
      <c r="Q181" s="157">
        <v>3.0300000000000001E-3</v>
      </c>
      <c r="R181" s="157">
        <f t="shared" si="22"/>
        <v>2.7512400000000003E-2</v>
      </c>
      <c r="S181" s="157">
        <v>0</v>
      </c>
      <c r="T181" s="157">
        <f t="shared" si="23"/>
        <v>0</v>
      </c>
      <c r="U181" s="158" t="s">
        <v>1</v>
      </c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143</v>
      </c>
      <c r="AT181" s="159" t="s">
        <v>140</v>
      </c>
      <c r="AU181" s="159" t="s">
        <v>146</v>
      </c>
      <c r="AY181" s="14" t="s">
        <v>138</v>
      </c>
      <c r="BE181" s="160">
        <f t="shared" si="24"/>
        <v>0</v>
      </c>
      <c r="BF181" s="160">
        <f t="shared" si="25"/>
        <v>0</v>
      </c>
      <c r="BG181" s="160">
        <f t="shared" si="26"/>
        <v>0</v>
      </c>
      <c r="BH181" s="160">
        <f t="shared" si="27"/>
        <v>0</v>
      </c>
      <c r="BI181" s="160">
        <f t="shared" si="28"/>
        <v>0</v>
      </c>
      <c r="BJ181" s="14" t="s">
        <v>144</v>
      </c>
      <c r="BK181" s="160">
        <f t="shared" si="29"/>
        <v>0</v>
      </c>
      <c r="BL181" s="14" t="s">
        <v>143</v>
      </c>
      <c r="BM181" s="159" t="s">
        <v>496</v>
      </c>
    </row>
    <row r="182" spans="1:65" s="12" customFormat="1" ht="22.9" customHeight="1">
      <c r="B182" s="133"/>
      <c r="D182" s="134" t="s">
        <v>71</v>
      </c>
      <c r="E182" s="144" t="s">
        <v>178</v>
      </c>
      <c r="F182" s="144" t="s">
        <v>1493</v>
      </c>
      <c r="I182" s="136"/>
      <c r="J182" s="145">
        <f>BK182</f>
        <v>0</v>
      </c>
      <c r="L182" s="133"/>
      <c r="M182" s="138"/>
      <c r="N182" s="139"/>
      <c r="O182" s="139"/>
      <c r="P182" s="140">
        <f>SUM(P183:P189)</f>
        <v>0</v>
      </c>
      <c r="Q182" s="139"/>
      <c r="R182" s="140">
        <f>SUM(R183:R189)</f>
        <v>8.8651967500000008</v>
      </c>
      <c r="S182" s="139"/>
      <c r="T182" s="140">
        <f>SUM(T183:T189)</f>
        <v>0</v>
      </c>
      <c r="U182" s="141"/>
      <c r="AR182" s="134" t="s">
        <v>80</v>
      </c>
      <c r="AT182" s="142" t="s">
        <v>71</v>
      </c>
      <c r="AU182" s="142" t="s">
        <v>80</v>
      </c>
      <c r="AY182" s="134" t="s">
        <v>138</v>
      </c>
      <c r="BK182" s="143">
        <f>SUM(BK183:BK189)</f>
        <v>0</v>
      </c>
    </row>
    <row r="183" spans="1:65" s="2" customFormat="1" ht="24.2" customHeight="1">
      <c r="A183" s="29"/>
      <c r="B183" s="146"/>
      <c r="C183" s="147" t="s">
        <v>390</v>
      </c>
      <c r="D183" s="147" t="s">
        <v>140</v>
      </c>
      <c r="E183" s="148" t="s">
        <v>1494</v>
      </c>
      <c r="F183" s="149" t="s">
        <v>1495</v>
      </c>
      <c r="G183" s="150" t="s">
        <v>186</v>
      </c>
      <c r="H183" s="151">
        <v>34.99</v>
      </c>
      <c r="I183" s="152"/>
      <c r="J183" s="153">
        <f t="shared" ref="J183:J189" si="30">ROUND(I183*H183,2)</f>
        <v>0</v>
      </c>
      <c r="K183" s="154"/>
      <c r="L183" s="30"/>
      <c r="M183" s="155" t="s">
        <v>1</v>
      </c>
      <c r="N183" s="156" t="s">
        <v>38</v>
      </c>
      <c r="O183" s="58"/>
      <c r="P183" s="157">
        <f t="shared" ref="P183:P189" si="31">O183*H183</f>
        <v>0</v>
      </c>
      <c r="Q183" s="157">
        <v>0.10562000000000001</v>
      </c>
      <c r="R183" s="157">
        <f t="shared" ref="R183:R189" si="32">Q183*H183</f>
        <v>3.6956438000000005</v>
      </c>
      <c r="S183" s="157">
        <v>0</v>
      </c>
      <c r="T183" s="157">
        <f t="shared" ref="T183:T189" si="33">S183*H183</f>
        <v>0</v>
      </c>
      <c r="U183" s="158" t="s">
        <v>1</v>
      </c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143</v>
      </c>
      <c r="AT183" s="159" t="s">
        <v>140</v>
      </c>
      <c r="AU183" s="159" t="s">
        <v>144</v>
      </c>
      <c r="AY183" s="14" t="s">
        <v>138</v>
      </c>
      <c r="BE183" s="160">
        <f t="shared" ref="BE183:BE189" si="34">IF(N183="základná",J183,0)</f>
        <v>0</v>
      </c>
      <c r="BF183" s="160">
        <f t="shared" ref="BF183:BF189" si="35">IF(N183="znížená",J183,0)</f>
        <v>0</v>
      </c>
      <c r="BG183" s="160">
        <f t="shared" ref="BG183:BG189" si="36">IF(N183="zákl. prenesená",J183,0)</f>
        <v>0</v>
      </c>
      <c r="BH183" s="160">
        <f t="shared" ref="BH183:BH189" si="37">IF(N183="zníž. prenesená",J183,0)</f>
        <v>0</v>
      </c>
      <c r="BI183" s="160">
        <f t="shared" ref="BI183:BI189" si="38">IF(N183="nulová",J183,0)</f>
        <v>0</v>
      </c>
      <c r="BJ183" s="14" t="s">
        <v>144</v>
      </c>
      <c r="BK183" s="160">
        <f t="shared" ref="BK183:BK189" si="39">ROUND(I183*H183,2)</f>
        <v>0</v>
      </c>
      <c r="BL183" s="14" t="s">
        <v>143</v>
      </c>
      <c r="BM183" s="159" t="s">
        <v>530</v>
      </c>
    </row>
    <row r="184" spans="1:65" s="2" customFormat="1" ht="16.5" customHeight="1">
      <c r="A184" s="29"/>
      <c r="B184" s="146"/>
      <c r="C184" s="147" t="s">
        <v>382</v>
      </c>
      <c r="D184" s="147" t="s">
        <v>140</v>
      </c>
      <c r="E184" s="148" t="s">
        <v>1496</v>
      </c>
      <c r="F184" s="149" t="s">
        <v>1497</v>
      </c>
      <c r="G184" s="150" t="s">
        <v>1430</v>
      </c>
      <c r="H184" s="151">
        <v>36</v>
      </c>
      <c r="I184" s="152"/>
      <c r="J184" s="153">
        <f t="shared" si="30"/>
        <v>0</v>
      </c>
      <c r="K184" s="154"/>
      <c r="L184" s="30"/>
      <c r="M184" s="155" t="s">
        <v>1</v>
      </c>
      <c r="N184" s="156" t="s">
        <v>38</v>
      </c>
      <c r="O184" s="58"/>
      <c r="P184" s="157">
        <f t="shared" si="31"/>
        <v>0</v>
      </c>
      <c r="Q184" s="157">
        <v>0</v>
      </c>
      <c r="R184" s="157">
        <f t="shared" si="32"/>
        <v>0</v>
      </c>
      <c r="S184" s="157">
        <v>0</v>
      </c>
      <c r="T184" s="157">
        <f t="shared" si="33"/>
        <v>0</v>
      </c>
      <c r="U184" s="158" t="s">
        <v>1</v>
      </c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143</v>
      </c>
      <c r="AT184" s="159" t="s">
        <v>140</v>
      </c>
      <c r="AU184" s="159" t="s">
        <v>144</v>
      </c>
      <c r="AY184" s="14" t="s">
        <v>138</v>
      </c>
      <c r="BE184" s="160">
        <f t="shared" si="34"/>
        <v>0</v>
      </c>
      <c r="BF184" s="160">
        <f t="shared" si="35"/>
        <v>0</v>
      </c>
      <c r="BG184" s="160">
        <f t="shared" si="36"/>
        <v>0</v>
      </c>
      <c r="BH184" s="160">
        <f t="shared" si="37"/>
        <v>0</v>
      </c>
      <c r="BI184" s="160">
        <f t="shared" si="38"/>
        <v>0</v>
      </c>
      <c r="BJ184" s="14" t="s">
        <v>144</v>
      </c>
      <c r="BK184" s="160">
        <f t="shared" si="39"/>
        <v>0</v>
      </c>
      <c r="BL184" s="14" t="s">
        <v>143</v>
      </c>
      <c r="BM184" s="159" t="s">
        <v>567</v>
      </c>
    </row>
    <row r="185" spans="1:65" s="2" customFormat="1" ht="24.2" customHeight="1">
      <c r="A185" s="29"/>
      <c r="B185" s="146"/>
      <c r="C185" s="147" t="s">
        <v>378</v>
      </c>
      <c r="D185" s="147" t="s">
        <v>140</v>
      </c>
      <c r="E185" s="148" t="s">
        <v>1498</v>
      </c>
      <c r="F185" s="149" t="s">
        <v>1499</v>
      </c>
      <c r="G185" s="150" t="s">
        <v>149</v>
      </c>
      <c r="H185" s="151">
        <v>2.1869999999999998</v>
      </c>
      <c r="I185" s="152"/>
      <c r="J185" s="153">
        <f t="shared" si="30"/>
        <v>0</v>
      </c>
      <c r="K185" s="154"/>
      <c r="L185" s="30"/>
      <c r="M185" s="155" t="s">
        <v>1</v>
      </c>
      <c r="N185" s="156" t="s">
        <v>38</v>
      </c>
      <c r="O185" s="58"/>
      <c r="P185" s="157">
        <f t="shared" si="31"/>
        <v>0</v>
      </c>
      <c r="Q185" s="157">
        <v>2.3628499999999999</v>
      </c>
      <c r="R185" s="157">
        <f t="shared" si="32"/>
        <v>5.1675529499999993</v>
      </c>
      <c r="S185" s="157">
        <v>0</v>
      </c>
      <c r="T185" s="157">
        <f t="shared" si="33"/>
        <v>0</v>
      </c>
      <c r="U185" s="158" t="s">
        <v>1</v>
      </c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143</v>
      </c>
      <c r="AT185" s="159" t="s">
        <v>140</v>
      </c>
      <c r="AU185" s="159" t="s">
        <v>144</v>
      </c>
      <c r="AY185" s="14" t="s">
        <v>138</v>
      </c>
      <c r="BE185" s="160">
        <f t="shared" si="34"/>
        <v>0</v>
      </c>
      <c r="BF185" s="160">
        <f t="shared" si="35"/>
        <v>0</v>
      </c>
      <c r="BG185" s="160">
        <f t="shared" si="36"/>
        <v>0</v>
      </c>
      <c r="BH185" s="160">
        <f t="shared" si="37"/>
        <v>0</v>
      </c>
      <c r="BI185" s="160">
        <f t="shared" si="38"/>
        <v>0</v>
      </c>
      <c r="BJ185" s="14" t="s">
        <v>144</v>
      </c>
      <c r="BK185" s="160">
        <f t="shared" si="39"/>
        <v>0</v>
      </c>
      <c r="BL185" s="14" t="s">
        <v>143</v>
      </c>
      <c r="BM185" s="159" t="s">
        <v>599</v>
      </c>
    </row>
    <row r="186" spans="1:65" s="2" customFormat="1" ht="24.2" customHeight="1">
      <c r="A186" s="29"/>
      <c r="B186" s="146"/>
      <c r="C186" s="147" t="s">
        <v>317</v>
      </c>
      <c r="D186" s="147" t="s">
        <v>140</v>
      </c>
      <c r="E186" s="148" t="s">
        <v>1500</v>
      </c>
      <c r="F186" s="149" t="s">
        <v>1501</v>
      </c>
      <c r="G186" s="150" t="s">
        <v>1430</v>
      </c>
      <c r="H186" s="151">
        <v>40</v>
      </c>
      <c r="I186" s="152"/>
      <c r="J186" s="153">
        <f t="shared" si="30"/>
        <v>0</v>
      </c>
      <c r="K186" s="154"/>
      <c r="L186" s="30"/>
      <c r="M186" s="155" t="s">
        <v>1</v>
      </c>
      <c r="N186" s="156" t="s">
        <v>38</v>
      </c>
      <c r="O186" s="58"/>
      <c r="P186" s="157">
        <f t="shared" si="31"/>
        <v>0</v>
      </c>
      <c r="Q186" s="157">
        <v>5.0000000000000002E-5</v>
      </c>
      <c r="R186" s="157">
        <f t="shared" si="32"/>
        <v>2E-3</v>
      </c>
      <c r="S186" s="157">
        <v>0</v>
      </c>
      <c r="T186" s="157">
        <f t="shared" si="33"/>
        <v>0</v>
      </c>
      <c r="U186" s="158" t="s">
        <v>1</v>
      </c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143</v>
      </c>
      <c r="AT186" s="159" t="s">
        <v>140</v>
      </c>
      <c r="AU186" s="159" t="s">
        <v>144</v>
      </c>
      <c r="AY186" s="14" t="s">
        <v>138</v>
      </c>
      <c r="BE186" s="160">
        <f t="shared" si="34"/>
        <v>0</v>
      </c>
      <c r="BF186" s="160">
        <f t="shared" si="35"/>
        <v>0</v>
      </c>
      <c r="BG186" s="160">
        <f t="shared" si="36"/>
        <v>0</v>
      </c>
      <c r="BH186" s="160">
        <f t="shared" si="37"/>
        <v>0</v>
      </c>
      <c r="BI186" s="160">
        <f t="shared" si="38"/>
        <v>0</v>
      </c>
      <c r="BJ186" s="14" t="s">
        <v>144</v>
      </c>
      <c r="BK186" s="160">
        <f t="shared" si="39"/>
        <v>0</v>
      </c>
      <c r="BL186" s="14" t="s">
        <v>143</v>
      </c>
      <c r="BM186" s="159" t="s">
        <v>532</v>
      </c>
    </row>
    <row r="187" spans="1:65" s="2" customFormat="1" ht="24.2" customHeight="1">
      <c r="A187" s="29"/>
      <c r="B187" s="146"/>
      <c r="C187" s="147" t="s">
        <v>457</v>
      </c>
      <c r="D187" s="147" t="s">
        <v>140</v>
      </c>
      <c r="E187" s="148" t="s">
        <v>1502</v>
      </c>
      <c r="F187" s="149" t="s">
        <v>1503</v>
      </c>
      <c r="G187" s="150" t="s">
        <v>1430</v>
      </c>
      <c r="H187" s="151">
        <v>40</v>
      </c>
      <c r="I187" s="152"/>
      <c r="J187" s="153">
        <f t="shared" si="30"/>
        <v>0</v>
      </c>
      <c r="K187" s="154"/>
      <c r="L187" s="30"/>
      <c r="M187" s="155" t="s">
        <v>1</v>
      </c>
      <c r="N187" s="156" t="s">
        <v>38</v>
      </c>
      <c r="O187" s="58"/>
      <c r="P187" s="157">
        <f t="shared" si="31"/>
        <v>0</v>
      </c>
      <c r="Q187" s="157">
        <v>0</v>
      </c>
      <c r="R187" s="157">
        <f t="shared" si="32"/>
        <v>0</v>
      </c>
      <c r="S187" s="157">
        <v>0</v>
      </c>
      <c r="T187" s="157">
        <f t="shared" si="33"/>
        <v>0</v>
      </c>
      <c r="U187" s="158" t="s">
        <v>1</v>
      </c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143</v>
      </c>
      <c r="AT187" s="159" t="s">
        <v>140</v>
      </c>
      <c r="AU187" s="159" t="s">
        <v>144</v>
      </c>
      <c r="AY187" s="14" t="s">
        <v>138</v>
      </c>
      <c r="BE187" s="160">
        <f t="shared" si="34"/>
        <v>0</v>
      </c>
      <c r="BF187" s="160">
        <f t="shared" si="35"/>
        <v>0</v>
      </c>
      <c r="BG187" s="160">
        <f t="shared" si="36"/>
        <v>0</v>
      </c>
      <c r="BH187" s="160">
        <f t="shared" si="37"/>
        <v>0</v>
      </c>
      <c r="BI187" s="160">
        <f t="shared" si="38"/>
        <v>0</v>
      </c>
      <c r="BJ187" s="14" t="s">
        <v>144</v>
      </c>
      <c r="BK187" s="160">
        <f t="shared" si="39"/>
        <v>0</v>
      </c>
      <c r="BL187" s="14" t="s">
        <v>143</v>
      </c>
      <c r="BM187" s="159" t="s">
        <v>535</v>
      </c>
    </row>
    <row r="188" spans="1:65" s="2" customFormat="1" ht="24.2" customHeight="1">
      <c r="A188" s="29"/>
      <c r="B188" s="146"/>
      <c r="C188" s="147" t="s">
        <v>309</v>
      </c>
      <c r="D188" s="147" t="s">
        <v>140</v>
      </c>
      <c r="E188" s="148" t="s">
        <v>1504</v>
      </c>
      <c r="F188" s="149" t="s">
        <v>1505</v>
      </c>
      <c r="G188" s="150" t="s">
        <v>1430</v>
      </c>
      <c r="H188" s="151">
        <v>40</v>
      </c>
      <c r="I188" s="152"/>
      <c r="J188" s="153">
        <f t="shared" si="30"/>
        <v>0</v>
      </c>
      <c r="K188" s="154"/>
      <c r="L188" s="30"/>
      <c r="M188" s="155" t="s">
        <v>1</v>
      </c>
      <c r="N188" s="156" t="s">
        <v>38</v>
      </c>
      <c r="O188" s="58"/>
      <c r="P188" s="157">
        <f t="shared" si="31"/>
        <v>0</v>
      </c>
      <c r="Q188" s="157">
        <v>0</v>
      </c>
      <c r="R188" s="157">
        <f t="shared" si="32"/>
        <v>0</v>
      </c>
      <c r="S188" s="157">
        <v>0</v>
      </c>
      <c r="T188" s="157">
        <f t="shared" si="33"/>
        <v>0</v>
      </c>
      <c r="U188" s="158" t="s">
        <v>1</v>
      </c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143</v>
      </c>
      <c r="AT188" s="159" t="s">
        <v>140</v>
      </c>
      <c r="AU188" s="159" t="s">
        <v>144</v>
      </c>
      <c r="AY188" s="14" t="s">
        <v>138</v>
      </c>
      <c r="BE188" s="160">
        <f t="shared" si="34"/>
        <v>0</v>
      </c>
      <c r="BF188" s="160">
        <f t="shared" si="35"/>
        <v>0</v>
      </c>
      <c r="BG188" s="160">
        <f t="shared" si="36"/>
        <v>0</v>
      </c>
      <c r="BH188" s="160">
        <f t="shared" si="37"/>
        <v>0</v>
      </c>
      <c r="BI188" s="160">
        <f t="shared" si="38"/>
        <v>0</v>
      </c>
      <c r="BJ188" s="14" t="s">
        <v>144</v>
      </c>
      <c r="BK188" s="160">
        <f t="shared" si="39"/>
        <v>0</v>
      </c>
      <c r="BL188" s="14" t="s">
        <v>143</v>
      </c>
      <c r="BM188" s="159" t="s">
        <v>537</v>
      </c>
    </row>
    <row r="189" spans="1:65" s="2" customFormat="1" ht="16.5" customHeight="1">
      <c r="A189" s="29"/>
      <c r="B189" s="146"/>
      <c r="C189" s="147" t="s">
        <v>319</v>
      </c>
      <c r="D189" s="147" t="s">
        <v>140</v>
      </c>
      <c r="E189" s="148" t="s">
        <v>1506</v>
      </c>
      <c r="F189" s="149" t="s">
        <v>1507</v>
      </c>
      <c r="G189" s="150" t="s">
        <v>1102</v>
      </c>
      <c r="H189" s="177"/>
      <c r="I189" s="152"/>
      <c r="J189" s="153">
        <f t="shared" si="30"/>
        <v>0</v>
      </c>
      <c r="K189" s="154"/>
      <c r="L189" s="30"/>
      <c r="M189" s="155" t="s">
        <v>1</v>
      </c>
      <c r="N189" s="156" t="s">
        <v>38</v>
      </c>
      <c r="O189" s="58"/>
      <c r="P189" s="157">
        <f t="shared" si="31"/>
        <v>0</v>
      </c>
      <c r="Q189" s="157">
        <v>0</v>
      </c>
      <c r="R189" s="157">
        <f t="shared" si="32"/>
        <v>0</v>
      </c>
      <c r="S189" s="157">
        <v>0</v>
      </c>
      <c r="T189" s="157">
        <f t="shared" si="33"/>
        <v>0</v>
      </c>
      <c r="U189" s="158" t="s">
        <v>1</v>
      </c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143</v>
      </c>
      <c r="AT189" s="159" t="s">
        <v>140</v>
      </c>
      <c r="AU189" s="159" t="s">
        <v>144</v>
      </c>
      <c r="AY189" s="14" t="s">
        <v>138</v>
      </c>
      <c r="BE189" s="160">
        <f t="shared" si="34"/>
        <v>0</v>
      </c>
      <c r="BF189" s="160">
        <f t="shared" si="35"/>
        <v>0</v>
      </c>
      <c r="BG189" s="160">
        <f t="shared" si="36"/>
        <v>0</v>
      </c>
      <c r="BH189" s="160">
        <f t="shared" si="37"/>
        <v>0</v>
      </c>
      <c r="BI189" s="160">
        <f t="shared" si="38"/>
        <v>0</v>
      </c>
      <c r="BJ189" s="14" t="s">
        <v>144</v>
      </c>
      <c r="BK189" s="160">
        <f t="shared" si="39"/>
        <v>0</v>
      </c>
      <c r="BL189" s="14" t="s">
        <v>143</v>
      </c>
      <c r="BM189" s="159" t="s">
        <v>541</v>
      </c>
    </row>
    <row r="190" spans="1:65" s="12" customFormat="1" ht="25.9" customHeight="1">
      <c r="B190" s="133"/>
      <c r="D190" s="134" t="s">
        <v>71</v>
      </c>
      <c r="E190" s="135" t="s">
        <v>1508</v>
      </c>
      <c r="F190" s="135" t="s">
        <v>1509</v>
      </c>
      <c r="I190" s="136"/>
      <c r="J190" s="137">
        <f>BK190</f>
        <v>0</v>
      </c>
      <c r="L190" s="133"/>
      <c r="M190" s="138"/>
      <c r="N190" s="139"/>
      <c r="O190" s="139"/>
      <c r="P190" s="140">
        <f>P191+P205+P221+P226+P254+P279+P288+P298+P308+P311</f>
        <v>0</v>
      </c>
      <c r="Q190" s="139"/>
      <c r="R190" s="140">
        <f>R191+R205+R221+R226+R254+R279+R288+R298+R308+R311</f>
        <v>5.72727348</v>
      </c>
      <c r="S190" s="139"/>
      <c r="T190" s="140">
        <f>T191+T205+T221+T226+T254+T279+T288+T298+T308+T311</f>
        <v>5.5E-2</v>
      </c>
      <c r="U190" s="141"/>
      <c r="AR190" s="134" t="s">
        <v>80</v>
      </c>
      <c r="AT190" s="142" t="s">
        <v>71</v>
      </c>
      <c r="AU190" s="142" t="s">
        <v>72</v>
      </c>
      <c r="AY190" s="134" t="s">
        <v>138</v>
      </c>
      <c r="BK190" s="143">
        <f>BK191+BK205+BK221+BK226+BK254+BK279+BK288+BK298+BK308+BK311</f>
        <v>0</v>
      </c>
    </row>
    <row r="191" spans="1:65" s="12" customFormat="1" ht="22.9" customHeight="1">
      <c r="B191" s="133"/>
      <c r="D191" s="134" t="s">
        <v>71</v>
      </c>
      <c r="E191" s="144" t="s">
        <v>1510</v>
      </c>
      <c r="F191" s="144" t="s">
        <v>1511</v>
      </c>
      <c r="I191" s="136"/>
      <c r="J191" s="145">
        <f>BK191</f>
        <v>0</v>
      </c>
      <c r="L191" s="133"/>
      <c r="M191" s="138"/>
      <c r="N191" s="139"/>
      <c r="O191" s="139"/>
      <c r="P191" s="140">
        <f>SUM(P192:P204)</f>
        <v>0</v>
      </c>
      <c r="Q191" s="139"/>
      <c r="R191" s="140">
        <f>SUM(R192:R204)</f>
        <v>0.67833497999999992</v>
      </c>
      <c r="S191" s="139"/>
      <c r="T191" s="140">
        <f>SUM(T192:T204)</f>
        <v>0</v>
      </c>
      <c r="U191" s="141"/>
      <c r="AR191" s="134" t="s">
        <v>144</v>
      </c>
      <c r="AT191" s="142" t="s">
        <v>71</v>
      </c>
      <c r="AU191" s="142" t="s">
        <v>80</v>
      </c>
      <c r="AY191" s="134" t="s">
        <v>138</v>
      </c>
      <c r="BK191" s="143">
        <f>SUM(BK192:BK204)</f>
        <v>0</v>
      </c>
    </row>
    <row r="192" spans="1:65" s="2" customFormat="1" ht="24.2" customHeight="1">
      <c r="A192" s="29"/>
      <c r="B192" s="146"/>
      <c r="C192" s="147" t="s">
        <v>323</v>
      </c>
      <c r="D192" s="147" t="s">
        <v>140</v>
      </c>
      <c r="E192" s="148" t="s">
        <v>1512</v>
      </c>
      <c r="F192" s="149" t="s">
        <v>1513</v>
      </c>
      <c r="G192" s="150" t="s">
        <v>283</v>
      </c>
      <c r="H192" s="151">
        <v>4.2969999999999997</v>
      </c>
      <c r="I192" s="152"/>
      <c r="J192" s="153">
        <f t="shared" ref="J192:J204" si="40">ROUND(I192*H192,2)</f>
        <v>0</v>
      </c>
      <c r="K192" s="154"/>
      <c r="L192" s="30"/>
      <c r="M192" s="155" t="s">
        <v>1</v>
      </c>
      <c r="N192" s="156" t="s">
        <v>38</v>
      </c>
      <c r="O192" s="58"/>
      <c r="P192" s="157">
        <f t="shared" ref="P192:P204" si="41">O192*H192</f>
        <v>0</v>
      </c>
      <c r="Q192" s="157">
        <v>2.5000000000000001E-3</v>
      </c>
      <c r="R192" s="157">
        <f t="shared" ref="R192:R204" si="42">Q192*H192</f>
        <v>1.07425E-2</v>
      </c>
      <c r="S192" s="157">
        <v>0</v>
      </c>
      <c r="T192" s="157">
        <f t="shared" ref="T192:T204" si="43">S192*H192</f>
        <v>0</v>
      </c>
      <c r="U192" s="158" t="s">
        <v>1</v>
      </c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192</v>
      </c>
      <c r="AT192" s="159" t="s">
        <v>140</v>
      </c>
      <c r="AU192" s="159" t="s">
        <v>144</v>
      </c>
      <c r="AY192" s="14" t="s">
        <v>138</v>
      </c>
      <c r="BE192" s="160">
        <f t="shared" ref="BE192:BE204" si="44">IF(N192="základná",J192,0)</f>
        <v>0</v>
      </c>
      <c r="BF192" s="160">
        <f t="shared" ref="BF192:BF204" si="45">IF(N192="znížená",J192,0)</f>
        <v>0</v>
      </c>
      <c r="BG192" s="160">
        <f t="shared" ref="BG192:BG204" si="46">IF(N192="zákl. prenesená",J192,0)</f>
        <v>0</v>
      </c>
      <c r="BH192" s="160">
        <f t="shared" ref="BH192:BH204" si="47">IF(N192="zníž. prenesená",J192,0)</f>
        <v>0</v>
      </c>
      <c r="BI192" s="160">
        <f t="shared" ref="BI192:BI204" si="48">IF(N192="nulová",J192,0)</f>
        <v>0</v>
      </c>
      <c r="BJ192" s="14" t="s">
        <v>144</v>
      </c>
      <c r="BK192" s="160">
        <f t="shared" ref="BK192:BK204" si="49">ROUND(I192*H192,2)</f>
        <v>0</v>
      </c>
      <c r="BL192" s="14" t="s">
        <v>192</v>
      </c>
      <c r="BM192" s="159" t="s">
        <v>678</v>
      </c>
    </row>
    <row r="193" spans="1:65" s="2" customFormat="1" ht="24.2" customHeight="1">
      <c r="A193" s="29"/>
      <c r="B193" s="146"/>
      <c r="C193" s="147" t="s">
        <v>367</v>
      </c>
      <c r="D193" s="147" t="s">
        <v>140</v>
      </c>
      <c r="E193" s="148" t="s">
        <v>1514</v>
      </c>
      <c r="F193" s="149" t="s">
        <v>1515</v>
      </c>
      <c r="G193" s="150" t="s">
        <v>1303</v>
      </c>
      <c r="H193" s="151">
        <v>14</v>
      </c>
      <c r="I193" s="152"/>
      <c r="J193" s="153">
        <f t="shared" si="40"/>
        <v>0</v>
      </c>
      <c r="K193" s="154"/>
      <c r="L193" s="30"/>
      <c r="M193" s="155" t="s">
        <v>1</v>
      </c>
      <c r="N193" s="156" t="s">
        <v>38</v>
      </c>
      <c r="O193" s="58"/>
      <c r="P193" s="157">
        <f t="shared" si="41"/>
        <v>0</v>
      </c>
      <c r="Q193" s="157">
        <v>1E-3</v>
      </c>
      <c r="R193" s="157">
        <f t="shared" si="42"/>
        <v>1.4E-2</v>
      </c>
      <c r="S193" s="157">
        <v>0</v>
      </c>
      <c r="T193" s="157">
        <f t="shared" si="43"/>
        <v>0</v>
      </c>
      <c r="U193" s="158" t="s">
        <v>1</v>
      </c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192</v>
      </c>
      <c r="AT193" s="159" t="s">
        <v>140</v>
      </c>
      <c r="AU193" s="159" t="s">
        <v>144</v>
      </c>
      <c r="AY193" s="14" t="s">
        <v>138</v>
      </c>
      <c r="BE193" s="160">
        <f t="shared" si="44"/>
        <v>0</v>
      </c>
      <c r="BF193" s="160">
        <f t="shared" si="45"/>
        <v>0</v>
      </c>
      <c r="BG193" s="160">
        <f t="shared" si="46"/>
        <v>0</v>
      </c>
      <c r="BH193" s="160">
        <f t="shared" si="47"/>
        <v>0</v>
      </c>
      <c r="BI193" s="160">
        <f t="shared" si="48"/>
        <v>0</v>
      </c>
      <c r="BJ193" s="14" t="s">
        <v>144</v>
      </c>
      <c r="BK193" s="160">
        <f t="shared" si="49"/>
        <v>0</v>
      </c>
      <c r="BL193" s="14" t="s">
        <v>192</v>
      </c>
      <c r="BM193" s="159" t="s">
        <v>682</v>
      </c>
    </row>
    <row r="194" spans="1:65" s="2" customFormat="1" ht="24.2" customHeight="1">
      <c r="A194" s="29"/>
      <c r="B194" s="146"/>
      <c r="C194" s="147" t="s">
        <v>987</v>
      </c>
      <c r="D194" s="147" t="s">
        <v>140</v>
      </c>
      <c r="E194" s="148" t="s">
        <v>1516</v>
      </c>
      <c r="F194" s="149" t="s">
        <v>1517</v>
      </c>
      <c r="G194" s="150" t="s">
        <v>283</v>
      </c>
      <c r="H194" s="151">
        <v>25.08</v>
      </c>
      <c r="I194" s="152"/>
      <c r="J194" s="153">
        <f t="shared" si="40"/>
        <v>0</v>
      </c>
      <c r="K194" s="154"/>
      <c r="L194" s="30"/>
      <c r="M194" s="155" t="s">
        <v>1</v>
      </c>
      <c r="N194" s="156" t="s">
        <v>38</v>
      </c>
      <c r="O194" s="58"/>
      <c r="P194" s="157">
        <f t="shared" si="41"/>
        <v>0</v>
      </c>
      <c r="Q194" s="157">
        <v>2.7499999999999998E-3</v>
      </c>
      <c r="R194" s="157">
        <f t="shared" si="42"/>
        <v>6.896999999999999E-2</v>
      </c>
      <c r="S194" s="157">
        <v>0</v>
      </c>
      <c r="T194" s="157">
        <f t="shared" si="43"/>
        <v>0</v>
      </c>
      <c r="U194" s="158" t="s">
        <v>1</v>
      </c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192</v>
      </c>
      <c r="AT194" s="159" t="s">
        <v>140</v>
      </c>
      <c r="AU194" s="159" t="s">
        <v>144</v>
      </c>
      <c r="AY194" s="14" t="s">
        <v>138</v>
      </c>
      <c r="BE194" s="160">
        <f t="shared" si="44"/>
        <v>0</v>
      </c>
      <c r="BF194" s="160">
        <f t="shared" si="45"/>
        <v>0</v>
      </c>
      <c r="BG194" s="160">
        <f t="shared" si="46"/>
        <v>0</v>
      </c>
      <c r="BH194" s="160">
        <f t="shared" si="47"/>
        <v>0</v>
      </c>
      <c r="BI194" s="160">
        <f t="shared" si="48"/>
        <v>0</v>
      </c>
      <c r="BJ194" s="14" t="s">
        <v>144</v>
      </c>
      <c r="BK194" s="160">
        <f t="shared" si="49"/>
        <v>0</v>
      </c>
      <c r="BL194" s="14" t="s">
        <v>192</v>
      </c>
      <c r="BM194" s="159" t="s">
        <v>687</v>
      </c>
    </row>
    <row r="195" spans="1:65" s="2" customFormat="1" ht="24.2" customHeight="1">
      <c r="A195" s="29"/>
      <c r="B195" s="146"/>
      <c r="C195" s="147" t="s">
        <v>371</v>
      </c>
      <c r="D195" s="147" t="s">
        <v>140</v>
      </c>
      <c r="E195" s="148" t="s">
        <v>1518</v>
      </c>
      <c r="F195" s="149" t="s">
        <v>1515</v>
      </c>
      <c r="G195" s="150" t="s">
        <v>1303</v>
      </c>
      <c r="H195" s="151">
        <v>50</v>
      </c>
      <c r="I195" s="152"/>
      <c r="J195" s="153">
        <f t="shared" si="40"/>
        <v>0</v>
      </c>
      <c r="K195" s="154"/>
      <c r="L195" s="30"/>
      <c r="M195" s="155" t="s">
        <v>1</v>
      </c>
      <c r="N195" s="156" t="s">
        <v>38</v>
      </c>
      <c r="O195" s="58"/>
      <c r="P195" s="157">
        <f t="shared" si="41"/>
        <v>0</v>
      </c>
      <c r="Q195" s="157">
        <v>1E-3</v>
      </c>
      <c r="R195" s="157">
        <f t="shared" si="42"/>
        <v>0.05</v>
      </c>
      <c r="S195" s="157">
        <v>0</v>
      </c>
      <c r="T195" s="157">
        <f t="shared" si="43"/>
        <v>0</v>
      </c>
      <c r="U195" s="158" t="s">
        <v>1</v>
      </c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192</v>
      </c>
      <c r="AT195" s="159" t="s">
        <v>140</v>
      </c>
      <c r="AU195" s="159" t="s">
        <v>144</v>
      </c>
      <c r="AY195" s="14" t="s">
        <v>138</v>
      </c>
      <c r="BE195" s="160">
        <f t="shared" si="44"/>
        <v>0</v>
      </c>
      <c r="BF195" s="160">
        <f t="shared" si="45"/>
        <v>0</v>
      </c>
      <c r="BG195" s="160">
        <f t="shared" si="46"/>
        <v>0</v>
      </c>
      <c r="BH195" s="160">
        <f t="shared" si="47"/>
        <v>0</v>
      </c>
      <c r="BI195" s="160">
        <f t="shared" si="48"/>
        <v>0</v>
      </c>
      <c r="BJ195" s="14" t="s">
        <v>144</v>
      </c>
      <c r="BK195" s="160">
        <f t="shared" si="49"/>
        <v>0</v>
      </c>
      <c r="BL195" s="14" t="s">
        <v>192</v>
      </c>
      <c r="BM195" s="159" t="s">
        <v>690</v>
      </c>
    </row>
    <row r="196" spans="1:65" s="2" customFormat="1" ht="24.2" customHeight="1">
      <c r="A196" s="29"/>
      <c r="B196" s="146"/>
      <c r="C196" s="147" t="s">
        <v>398</v>
      </c>
      <c r="D196" s="147" t="s">
        <v>140</v>
      </c>
      <c r="E196" s="148" t="s">
        <v>1519</v>
      </c>
      <c r="F196" s="149" t="s">
        <v>1520</v>
      </c>
      <c r="G196" s="150" t="s">
        <v>283</v>
      </c>
      <c r="H196" s="151">
        <v>94.087999999999994</v>
      </c>
      <c r="I196" s="152"/>
      <c r="J196" s="153">
        <f t="shared" si="40"/>
        <v>0</v>
      </c>
      <c r="K196" s="154"/>
      <c r="L196" s="30"/>
      <c r="M196" s="155" t="s">
        <v>1</v>
      </c>
      <c r="N196" s="156" t="s">
        <v>38</v>
      </c>
      <c r="O196" s="58"/>
      <c r="P196" s="157">
        <f t="shared" si="41"/>
        <v>0</v>
      </c>
      <c r="Q196" s="157">
        <v>0</v>
      </c>
      <c r="R196" s="157">
        <f t="shared" si="42"/>
        <v>0</v>
      </c>
      <c r="S196" s="157">
        <v>0</v>
      </c>
      <c r="T196" s="157">
        <f t="shared" si="43"/>
        <v>0</v>
      </c>
      <c r="U196" s="158" t="s">
        <v>1</v>
      </c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192</v>
      </c>
      <c r="AT196" s="159" t="s">
        <v>140</v>
      </c>
      <c r="AU196" s="159" t="s">
        <v>144</v>
      </c>
      <c r="AY196" s="14" t="s">
        <v>138</v>
      </c>
      <c r="BE196" s="160">
        <f t="shared" si="44"/>
        <v>0</v>
      </c>
      <c r="BF196" s="160">
        <f t="shared" si="45"/>
        <v>0</v>
      </c>
      <c r="BG196" s="160">
        <f t="shared" si="46"/>
        <v>0</v>
      </c>
      <c r="BH196" s="160">
        <f t="shared" si="47"/>
        <v>0</v>
      </c>
      <c r="BI196" s="160">
        <f t="shared" si="48"/>
        <v>0</v>
      </c>
      <c r="BJ196" s="14" t="s">
        <v>144</v>
      </c>
      <c r="BK196" s="160">
        <f t="shared" si="49"/>
        <v>0</v>
      </c>
      <c r="BL196" s="14" t="s">
        <v>192</v>
      </c>
      <c r="BM196" s="159" t="s">
        <v>694</v>
      </c>
    </row>
    <row r="197" spans="1:65" s="2" customFormat="1" ht="16.5" customHeight="1">
      <c r="A197" s="29"/>
      <c r="B197" s="146"/>
      <c r="C197" s="147" t="s">
        <v>466</v>
      </c>
      <c r="D197" s="147" t="s">
        <v>140</v>
      </c>
      <c r="E197" s="148" t="s">
        <v>1521</v>
      </c>
      <c r="F197" s="149" t="s">
        <v>1522</v>
      </c>
      <c r="G197" s="150" t="s">
        <v>175</v>
      </c>
      <c r="H197" s="151">
        <v>2.8000000000000001E-2</v>
      </c>
      <c r="I197" s="152"/>
      <c r="J197" s="153">
        <f t="shared" si="40"/>
        <v>0</v>
      </c>
      <c r="K197" s="154"/>
      <c r="L197" s="30"/>
      <c r="M197" s="155" t="s">
        <v>1</v>
      </c>
      <c r="N197" s="156" t="s">
        <v>38</v>
      </c>
      <c r="O197" s="58"/>
      <c r="P197" s="157">
        <f t="shared" si="41"/>
        <v>0</v>
      </c>
      <c r="Q197" s="157">
        <v>1</v>
      </c>
      <c r="R197" s="157">
        <f t="shared" si="42"/>
        <v>2.8000000000000001E-2</v>
      </c>
      <c r="S197" s="157">
        <v>0</v>
      </c>
      <c r="T197" s="157">
        <f t="shared" si="43"/>
        <v>0</v>
      </c>
      <c r="U197" s="158" t="s">
        <v>1</v>
      </c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192</v>
      </c>
      <c r="AT197" s="159" t="s">
        <v>140</v>
      </c>
      <c r="AU197" s="159" t="s">
        <v>144</v>
      </c>
      <c r="AY197" s="14" t="s">
        <v>138</v>
      </c>
      <c r="BE197" s="160">
        <f t="shared" si="44"/>
        <v>0</v>
      </c>
      <c r="BF197" s="160">
        <f t="shared" si="45"/>
        <v>0</v>
      </c>
      <c r="BG197" s="160">
        <f t="shared" si="46"/>
        <v>0</v>
      </c>
      <c r="BH197" s="160">
        <f t="shared" si="47"/>
        <v>0</v>
      </c>
      <c r="BI197" s="160">
        <f t="shared" si="48"/>
        <v>0</v>
      </c>
      <c r="BJ197" s="14" t="s">
        <v>144</v>
      </c>
      <c r="BK197" s="160">
        <f t="shared" si="49"/>
        <v>0</v>
      </c>
      <c r="BL197" s="14" t="s">
        <v>192</v>
      </c>
      <c r="BM197" s="159" t="s">
        <v>700</v>
      </c>
    </row>
    <row r="198" spans="1:65" s="2" customFormat="1" ht="24.2" customHeight="1">
      <c r="A198" s="29"/>
      <c r="B198" s="146"/>
      <c r="C198" s="147" t="s">
        <v>715</v>
      </c>
      <c r="D198" s="147" t="s">
        <v>140</v>
      </c>
      <c r="E198" s="148" t="s">
        <v>1523</v>
      </c>
      <c r="F198" s="149" t="s">
        <v>1524</v>
      </c>
      <c r="G198" s="150" t="s">
        <v>283</v>
      </c>
      <c r="H198" s="151">
        <v>8.5559999999999992</v>
      </c>
      <c r="I198" s="152"/>
      <c r="J198" s="153">
        <f t="shared" si="40"/>
        <v>0</v>
      </c>
      <c r="K198" s="154"/>
      <c r="L198" s="30"/>
      <c r="M198" s="155" t="s">
        <v>1</v>
      </c>
      <c r="N198" s="156" t="s">
        <v>38</v>
      </c>
      <c r="O198" s="58"/>
      <c r="P198" s="157">
        <f t="shared" si="41"/>
        <v>0</v>
      </c>
      <c r="Q198" s="157">
        <v>1.7000000000000001E-4</v>
      </c>
      <c r="R198" s="157">
        <f t="shared" si="42"/>
        <v>1.4545199999999999E-3</v>
      </c>
      <c r="S198" s="157">
        <v>0</v>
      </c>
      <c r="T198" s="157">
        <f t="shared" si="43"/>
        <v>0</v>
      </c>
      <c r="U198" s="158" t="s">
        <v>1</v>
      </c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192</v>
      </c>
      <c r="AT198" s="159" t="s">
        <v>140</v>
      </c>
      <c r="AU198" s="159" t="s">
        <v>144</v>
      </c>
      <c r="AY198" s="14" t="s">
        <v>138</v>
      </c>
      <c r="BE198" s="160">
        <f t="shared" si="44"/>
        <v>0</v>
      </c>
      <c r="BF198" s="160">
        <f t="shared" si="45"/>
        <v>0</v>
      </c>
      <c r="BG198" s="160">
        <f t="shared" si="46"/>
        <v>0</v>
      </c>
      <c r="BH198" s="160">
        <f t="shared" si="47"/>
        <v>0</v>
      </c>
      <c r="BI198" s="160">
        <f t="shared" si="48"/>
        <v>0</v>
      </c>
      <c r="BJ198" s="14" t="s">
        <v>144</v>
      </c>
      <c r="BK198" s="160">
        <f t="shared" si="49"/>
        <v>0</v>
      </c>
      <c r="BL198" s="14" t="s">
        <v>192</v>
      </c>
      <c r="BM198" s="159" t="s">
        <v>703</v>
      </c>
    </row>
    <row r="199" spans="1:65" s="2" customFormat="1" ht="16.5" customHeight="1">
      <c r="A199" s="29"/>
      <c r="B199" s="146"/>
      <c r="C199" s="147" t="s">
        <v>470</v>
      </c>
      <c r="D199" s="147" t="s">
        <v>140</v>
      </c>
      <c r="E199" s="148" t="s">
        <v>1525</v>
      </c>
      <c r="F199" s="149" t="s">
        <v>1522</v>
      </c>
      <c r="G199" s="150" t="s">
        <v>175</v>
      </c>
      <c r="H199" s="151">
        <v>3.0000000000000001E-3</v>
      </c>
      <c r="I199" s="152"/>
      <c r="J199" s="153">
        <f t="shared" si="40"/>
        <v>0</v>
      </c>
      <c r="K199" s="154"/>
      <c r="L199" s="30"/>
      <c r="M199" s="155" t="s">
        <v>1</v>
      </c>
      <c r="N199" s="156" t="s">
        <v>38</v>
      </c>
      <c r="O199" s="58"/>
      <c r="P199" s="157">
        <f t="shared" si="41"/>
        <v>0</v>
      </c>
      <c r="Q199" s="157">
        <v>1</v>
      </c>
      <c r="R199" s="157">
        <f t="shared" si="42"/>
        <v>3.0000000000000001E-3</v>
      </c>
      <c r="S199" s="157">
        <v>0</v>
      </c>
      <c r="T199" s="157">
        <f t="shared" si="43"/>
        <v>0</v>
      </c>
      <c r="U199" s="158" t="s">
        <v>1</v>
      </c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192</v>
      </c>
      <c r="AT199" s="159" t="s">
        <v>140</v>
      </c>
      <c r="AU199" s="159" t="s">
        <v>144</v>
      </c>
      <c r="AY199" s="14" t="s">
        <v>138</v>
      </c>
      <c r="BE199" s="160">
        <f t="shared" si="44"/>
        <v>0</v>
      </c>
      <c r="BF199" s="160">
        <f t="shared" si="45"/>
        <v>0</v>
      </c>
      <c r="BG199" s="160">
        <f t="shared" si="46"/>
        <v>0</v>
      </c>
      <c r="BH199" s="160">
        <f t="shared" si="47"/>
        <v>0</v>
      </c>
      <c r="BI199" s="160">
        <f t="shared" si="48"/>
        <v>0</v>
      </c>
      <c r="BJ199" s="14" t="s">
        <v>144</v>
      </c>
      <c r="BK199" s="160">
        <f t="shared" si="49"/>
        <v>0</v>
      </c>
      <c r="BL199" s="14" t="s">
        <v>192</v>
      </c>
      <c r="BM199" s="159" t="s">
        <v>707</v>
      </c>
    </row>
    <row r="200" spans="1:65" s="2" customFormat="1" ht="24.2" customHeight="1">
      <c r="A200" s="29"/>
      <c r="B200" s="146"/>
      <c r="C200" s="147" t="s">
        <v>1006</v>
      </c>
      <c r="D200" s="147" t="s">
        <v>140</v>
      </c>
      <c r="E200" s="148" t="s">
        <v>1526</v>
      </c>
      <c r="F200" s="149" t="s">
        <v>1527</v>
      </c>
      <c r="G200" s="150" t="s">
        <v>283</v>
      </c>
      <c r="H200" s="151">
        <v>94.087999999999994</v>
      </c>
      <c r="I200" s="152"/>
      <c r="J200" s="153">
        <f t="shared" si="40"/>
        <v>0</v>
      </c>
      <c r="K200" s="154"/>
      <c r="L200" s="30"/>
      <c r="M200" s="155" t="s">
        <v>1</v>
      </c>
      <c r="N200" s="156" t="s">
        <v>38</v>
      </c>
      <c r="O200" s="58"/>
      <c r="P200" s="157">
        <f t="shared" si="41"/>
        <v>0</v>
      </c>
      <c r="Q200" s="157">
        <v>4.0000000000000002E-4</v>
      </c>
      <c r="R200" s="157">
        <f t="shared" si="42"/>
        <v>3.7635200000000001E-2</v>
      </c>
      <c r="S200" s="157">
        <v>0</v>
      </c>
      <c r="T200" s="157">
        <f t="shared" si="43"/>
        <v>0</v>
      </c>
      <c r="U200" s="158" t="s">
        <v>1</v>
      </c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192</v>
      </c>
      <c r="AT200" s="159" t="s">
        <v>140</v>
      </c>
      <c r="AU200" s="159" t="s">
        <v>144</v>
      </c>
      <c r="AY200" s="14" t="s">
        <v>138</v>
      </c>
      <c r="BE200" s="160">
        <f t="shared" si="44"/>
        <v>0</v>
      </c>
      <c r="BF200" s="160">
        <f t="shared" si="45"/>
        <v>0</v>
      </c>
      <c r="BG200" s="160">
        <f t="shared" si="46"/>
        <v>0</v>
      </c>
      <c r="BH200" s="160">
        <f t="shared" si="47"/>
        <v>0</v>
      </c>
      <c r="BI200" s="160">
        <f t="shared" si="48"/>
        <v>0</v>
      </c>
      <c r="BJ200" s="14" t="s">
        <v>144</v>
      </c>
      <c r="BK200" s="160">
        <f t="shared" si="49"/>
        <v>0</v>
      </c>
      <c r="BL200" s="14" t="s">
        <v>192</v>
      </c>
      <c r="BM200" s="159" t="s">
        <v>711</v>
      </c>
    </row>
    <row r="201" spans="1:65" s="2" customFormat="1" ht="16.5" customHeight="1">
      <c r="A201" s="29"/>
      <c r="B201" s="146"/>
      <c r="C201" s="147" t="s">
        <v>474</v>
      </c>
      <c r="D201" s="147" t="s">
        <v>140</v>
      </c>
      <c r="E201" s="148" t="s">
        <v>1528</v>
      </c>
      <c r="F201" s="149" t="s">
        <v>1529</v>
      </c>
      <c r="G201" s="150" t="s">
        <v>283</v>
      </c>
      <c r="H201" s="151">
        <v>108.20099999999999</v>
      </c>
      <c r="I201" s="152"/>
      <c r="J201" s="153">
        <f t="shared" si="40"/>
        <v>0</v>
      </c>
      <c r="K201" s="154"/>
      <c r="L201" s="30"/>
      <c r="M201" s="155" t="s">
        <v>1</v>
      </c>
      <c r="N201" s="156" t="s">
        <v>38</v>
      </c>
      <c r="O201" s="58"/>
      <c r="P201" s="157">
        <f t="shared" si="41"/>
        <v>0</v>
      </c>
      <c r="Q201" s="157">
        <v>3.8800000000000002E-3</v>
      </c>
      <c r="R201" s="157">
        <f t="shared" si="42"/>
        <v>0.41981987999999998</v>
      </c>
      <c r="S201" s="157">
        <v>0</v>
      </c>
      <c r="T201" s="157">
        <f t="shared" si="43"/>
        <v>0</v>
      </c>
      <c r="U201" s="158" t="s">
        <v>1</v>
      </c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192</v>
      </c>
      <c r="AT201" s="159" t="s">
        <v>140</v>
      </c>
      <c r="AU201" s="159" t="s">
        <v>144</v>
      </c>
      <c r="AY201" s="14" t="s">
        <v>138</v>
      </c>
      <c r="BE201" s="160">
        <f t="shared" si="44"/>
        <v>0</v>
      </c>
      <c r="BF201" s="160">
        <f t="shared" si="45"/>
        <v>0</v>
      </c>
      <c r="BG201" s="160">
        <f t="shared" si="46"/>
        <v>0</v>
      </c>
      <c r="BH201" s="160">
        <f t="shared" si="47"/>
        <v>0</v>
      </c>
      <c r="BI201" s="160">
        <f t="shared" si="48"/>
        <v>0</v>
      </c>
      <c r="BJ201" s="14" t="s">
        <v>144</v>
      </c>
      <c r="BK201" s="160">
        <f t="shared" si="49"/>
        <v>0</v>
      </c>
      <c r="BL201" s="14" t="s">
        <v>192</v>
      </c>
      <c r="BM201" s="159" t="s">
        <v>714</v>
      </c>
    </row>
    <row r="202" spans="1:65" s="2" customFormat="1" ht="21.75" customHeight="1">
      <c r="A202" s="29"/>
      <c r="B202" s="146"/>
      <c r="C202" s="147" t="s">
        <v>1011</v>
      </c>
      <c r="D202" s="147" t="s">
        <v>140</v>
      </c>
      <c r="E202" s="148" t="s">
        <v>1530</v>
      </c>
      <c r="F202" s="149" t="s">
        <v>1531</v>
      </c>
      <c r="G202" s="150" t="s">
        <v>283</v>
      </c>
      <c r="H202" s="151">
        <v>8.5559999999999992</v>
      </c>
      <c r="I202" s="152"/>
      <c r="J202" s="153">
        <f t="shared" si="40"/>
        <v>0</v>
      </c>
      <c r="K202" s="154"/>
      <c r="L202" s="30"/>
      <c r="M202" s="155" t="s">
        <v>1</v>
      </c>
      <c r="N202" s="156" t="s">
        <v>38</v>
      </c>
      <c r="O202" s="58"/>
      <c r="P202" s="157">
        <f t="shared" si="41"/>
        <v>0</v>
      </c>
      <c r="Q202" s="157">
        <v>5.6999999999999998E-4</v>
      </c>
      <c r="R202" s="157">
        <f t="shared" si="42"/>
        <v>4.876919999999999E-3</v>
      </c>
      <c r="S202" s="157">
        <v>0</v>
      </c>
      <c r="T202" s="157">
        <f t="shared" si="43"/>
        <v>0</v>
      </c>
      <c r="U202" s="158" t="s">
        <v>1</v>
      </c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192</v>
      </c>
      <c r="AT202" s="159" t="s">
        <v>140</v>
      </c>
      <c r="AU202" s="159" t="s">
        <v>144</v>
      </c>
      <c r="AY202" s="14" t="s">
        <v>138</v>
      </c>
      <c r="BE202" s="160">
        <f t="shared" si="44"/>
        <v>0</v>
      </c>
      <c r="BF202" s="160">
        <f t="shared" si="45"/>
        <v>0</v>
      </c>
      <c r="BG202" s="160">
        <f t="shared" si="46"/>
        <v>0</v>
      </c>
      <c r="BH202" s="160">
        <f t="shared" si="47"/>
        <v>0</v>
      </c>
      <c r="BI202" s="160">
        <f t="shared" si="48"/>
        <v>0</v>
      </c>
      <c r="BJ202" s="14" t="s">
        <v>144</v>
      </c>
      <c r="BK202" s="160">
        <f t="shared" si="49"/>
        <v>0</v>
      </c>
      <c r="BL202" s="14" t="s">
        <v>192</v>
      </c>
      <c r="BM202" s="159" t="s">
        <v>718</v>
      </c>
    </row>
    <row r="203" spans="1:65" s="2" customFormat="1" ht="16.5" customHeight="1">
      <c r="A203" s="29"/>
      <c r="B203" s="146"/>
      <c r="C203" s="147" t="s">
        <v>478</v>
      </c>
      <c r="D203" s="147" t="s">
        <v>140</v>
      </c>
      <c r="E203" s="148" t="s">
        <v>1532</v>
      </c>
      <c r="F203" s="149" t="s">
        <v>1529</v>
      </c>
      <c r="G203" s="150" t="s">
        <v>283</v>
      </c>
      <c r="H203" s="151">
        <v>10.266999999999999</v>
      </c>
      <c r="I203" s="152"/>
      <c r="J203" s="153">
        <f t="shared" si="40"/>
        <v>0</v>
      </c>
      <c r="K203" s="154"/>
      <c r="L203" s="30"/>
      <c r="M203" s="155" t="s">
        <v>1</v>
      </c>
      <c r="N203" s="156" t="s">
        <v>38</v>
      </c>
      <c r="O203" s="58"/>
      <c r="P203" s="157">
        <f t="shared" si="41"/>
        <v>0</v>
      </c>
      <c r="Q203" s="157">
        <v>3.8800000000000002E-3</v>
      </c>
      <c r="R203" s="157">
        <f t="shared" si="42"/>
        <v>3.9835959999999997E-2</v>
      </c>
      <c r="S203" s="157">
        <v>0</v>
      </c>
      <c r="T203" s="157">
        <f t="shared" si="43"/>
        <v>0</v>
      </c>
      <c r="U203" s="158" t="s">
        <v>1</v>
      </c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192</v>
      </c>
      <c r="AT203" s="159" t="s">
        <v>140</v>
      </c>
      <c r="AU203" s="159" t="s">
        <v>144</v>
      </c>
      <c r="AY203" s="14" t="s">
        <v>138</v>
      </c>
      <c r="BE203" s="160">
        <f t="shared" si="44"/>
        <v>0</v>
      </c>
      <c r="BF203" s="160">
        <f t="shared" si="45"/>
        <v>0</v>
      </c>
      <c r="BG203" s="160">
        <f t="shared" si="46"/>
        <v>0</v>
      </c>
      <c r="BH203" s="160">
        <f t="shared" si="47"/>
        <v>0</v>
      </c>
      <c r="BI203" s="160">
        <f t="shared" si="48"/>
        <v>0</v>
      </c>
      <c r="BJ203" s="14" t="s">
        <v>144</v>
      </c>
      <c r="BK203" s="160">
        <f t="shared" si="49"/>
        <v>0</v>
      </c>
      <c r="BL203" s="14" t="s">
        <v>192</v>
      </c>
      <c r="BM203" s="159" t="s">
        <v>721</v>
      </c>
    </row>
    <row r="204" spans="1:65" s="2" customFormat="1" ht="24.2" customHeight="1">
      <c r="A204" s="29"/>
      <c r="B204" s="146"/>
      <c r="C204" s="147" t="s">
        <v>527</v>
      </c>
      <c r="D204" s="147" t="s">
        <v>140</v>
      </c>
      <c r="E204" s="148" t="s">
        <v>1533</v>
      </c>
      <c r="F204" s="149" t="s">
        <v>1534</v>
      </c>
      <c r="G204" s="150" t="s">
        <v>1102</v>
      </c>
      <c r="H204" s="177"/>
      <c r="I204" s="152"/>
      <c r="J204" s="153">
        <f t="shared" si="40"/>
        <v>0</v>
      </c>
      <c r="K204" s="154"/>
      <c r="L204" s="30"/>
      <c r="M204" s="155" t="s">
        <v>1</v>
      </c>
      <c r="N204" s="156" t="s">
        <v>38</v>
      </c>
      <c r="O204" s="58"/>
      <c r="P204" s="157">
        <f t="shared" si="41"/>
        <v>0</v>
      </c>
      <c r="Q204" s="157">
        <v>0</v>
      </c>
      <c r="R204" s="157">
        <f t="shared" si="42"/>
        <v>0</v>
      </c>
      <c r="S204" s="157">
        <v>0</v>
      </c>
      <c r="T204" s="157">
        <f t="shared" si="43"/>
        <v>0</v>
      </c>
      <c r="U204" s="158" t="s">
        <v>1</v>
      </c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192</v>
      </c>
      <c r="AT204" s="159" t="s">
        <v>140</v>
      </c>
      <c r="AU204" s="159" t="s">
        <v>144</v>
      </c>
      <c r="AY204" s="14" t="s">
        <v>138</v>
      </c>
      <c r="BE204" s="160">
        <f t="shared" si="44"/>
        <v>0</v>
      </c>
      <c r="BF204" s="160">
        <f t="shared" si="45"/>
        <v>0</v>
      </c>
      <c r="BG204" s="160">
        <f t="shared" si="46"/>
        <v>0</v>
      </c>
      <c r="BH204" s="160">
        <f t="shared" si="47"/>
        <v>0</v>
      </c>
      <c r="BI204" s="160">
        <f t="shared" si="48"/>
        <v>0</v>
      </c>
      <c r="BJ204" s="14" t="s">
        <v>144</v>
      </c>
      <c r="BK204" s="160">
        <f t="shared" si="49"/>
        <v>0</v>
      </c>
      <c r="BL204" s="14" t="s">
        <v>192</v>
      </c>
      <c r="BM204" s="159" t="s">
        <v>724</v>
      </c>
    </row>
    <row r="205" spans="1:65" s="12" customFormat="1" ht="22.9" customHeight="1">
      <c r="B205" s="133"/>
      <c r="D205" s="134" t="s">
        <v>71</v>
      </c>
      <c r="E205" s="144" t="s">
        <v>554</v>
      </c>
      <c r="F205" s="144" t="s">
        <v>1535</v>
      </c>
      <c r="I205" s="136"/>
      <c r="J205" s="145">
        <f>BK205</f>
        <v>0</v>
      </c>
      <c r="L205" s="133"/>
      <c r="M205" s="138"/>
      <c r="N205" s="139"/>
      <c r="O205" s="139"/>
      <c r="P205" s="140">
        <f>SUM(P206:P220)</f>
        <v>0</v>
      </c>
      <c r="Q205" s="139"/>
      <c r="R205" s="140">
        <f>SUM(R206:R220)</f>
        <v>0.29636199999999996</v>
      </c>
      <c r="S205" s="139"/>
      <c r="T205" s="140">
        <f>SUM(T206:T220)</f>
        <v>0</v>
      </c>
      <c r="U205" s="141"/>
      <c r="AR205" s="134" t="s">
        <v>144</v>
      </c>
      <c r="AT205" s="142" t="s">
        <v>71</v>
      </c>
      <c r="AU205" s="142" t="s">
        <v>80</v>
      </c>
      <c r="AY205" s="134" t="s">
        <v>138</v>
      </c>
      <c r="BK205" s="143">
        <f>SUM(BK206:BK220)</f>
        <v>0</v>
      </c>
    </row>
    <row r="206" spans="1:65" s="2" customFormat="1" ht="24.2" customHeight="1">
      <c r="A206" s="29"/>
      <c r="B206" s="146"/>
      <c r="C206" s="147" t="s">
        <v>229</v>
      </c>
      <c r="D206" s="147" t="s">
        <v>140</v>
      </c>
      <c r="E206" s="148" t="s">
        <v>1536</v>
      </c>
      <c r="F206" s="149" t="s">
        <v>1537</v>
      </c>
      <c r="G206" s="150" t="s">
        <v>283</v>
      </c>
      <c r="H206" s="151">
        <v>94.087999999999994</v>
      </c>
      <c r="I206" s="152"/>
      <c r="J206" s="153">
        <f t="shared" ref="J206:J220" si="50">ROUND(I206*H206,2)</f>
        <v>0</v>
      </c>
      <c r="K206" s="154"/>
      <c r="L206" s="30"/>
      <c r="M206" s="155" t="s">
        <v>1</v>
      </c>
      <c r="N206" s="156" t="s">
        <v>38</v>
      </c>
      <c r="O206" s="58"/>
      <c r="P206" s="157">
        <f t="shared" ref="P206:P220" si="51">O206*H206</f>
        <v>0</v>
      </c>
      <c r="Q206" s="157">
        <v>0</v>
      </c>
      <c r="R206" s="157">
        <f t="shared" ref="R206:R220" si="52">Q206*H206</f>
        <v>0</v>
      </c>
      <c r="S206" s="157">
        <v>0</v>
      </c>
      <c r="T206" s="157">
        <f t="shared" ref="T206:T220" si="53">S206*H206</f>
        <v>0</v>
      </c>
      <c r="U206" s="158" t="s">
        <v>1</v>
      </c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192</v>
      </c>
      <c r="AT206" s="159" t="s">
        <v>140</v>
      </c>
      <c r="AU206" s="159" t="s">
        <v>144</v>
      </c>
      <c r="AY206" s="14" t="s">
        <v>138</v>
      </c>
      <c r="BE206" s="160">
        <f t="shared" ref="BE206:BE220" si="54">IF(N206="základná",J206,0)</f>
        <v>0</v>
      </c>
      <c r="BF206" s="160">
        <f t="shared" ref="BF206:BF220" si="55">IF(N206="znížená",J206,0)</f>
        <v>0</v>
      </c>
      <c r="BG206" s="160">
        <f t="shared" ref="BG206:BG220" si="56">IF(N206="zákl. prenesená",J206,0)</f>
        <v>0</v>
      </c>
      <c r="BH206" s="160">
        <f t="shared" ref="BH206:BH220" si="57">IF(N206="zníž. prenesená",J206,0)</f>
        <v>0</v>
      </c>
      <c r="BI206" s="160">
        <f t="shared" ref="BI206:BI220" si="58">IF(N206="nulová",J206,0)</f>
        <v>0</v>
      </c>
      <c r="BJ206" s="14" t="s">
        <v>144</v>
      </c>
      <c r="BK206" s="160">
        <f t="shared" ref="BK206:BK220" si="59">ROUND(I206*H206,2)</f>
        <v>0</v>
      </c>
      <c r="BL206" s="14" t="s">
        <v>192</v>
      </c>
      <c r="BM206" s="159" t="s">
        <v>731</v>
      </c>
    </row>
    <row r="207" spans="1:65" s="2" customFormat="1" ht="16.5" customHeight="1">
      <c r="A207" s="29"/>
      <c r="B207" s="146"/>
      <c r="C207" s="147" t="s">
        <v>728</v>
      </c>
      <c r="D207" s="147" t="s">
        <v>140</v>
      </c>
      <c r="E207" s="148" t="s">
        <v>1538</v>
      </c>
      <c r="F207" s="149" t="s">
        <v>1539</v>
      </c>
      <c r="G207" s="150" t="s">
        <v>283</v>
      </c>
      <c r="H207" s="151">
        <v>99.846999999999994</v>
      </c>
      <c r="I207" s="152"/>
      <c r="J207" s="153">
        <f t="shared" si="50"/>
        <v>0</v>
      </c>
      <c r="K207" s="154"/>
      <c r="L207" s="30"/>
      <c r="M207" s="155" t="s">
        <v>1</v>
      </c>
      <c r="N207" s="156" t="s">
        <v>38</v>
      </c>
      <c r="O207" s="58"/>
      <c r="P207" s="157">
        <f t="shared" si="51"/>
        <v>0</v>
      </c>
      <c r="Q207" s="157">
        <v>0</v>
      </c>
      <c r="R207" s="157">
        <f t="shared" si="52"/>
        <v>0</v>
      </c>
      <c r="S207" s="157">
        <v>0</v>
      </c>
      <c r="T207" s="157">
        <f t="shared" si="53"/>
        <v>0</v>
      </c>
      <c r="U207" s="158" t="s">
        <v>1</v>
      </c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192</v>
      </c>
      <c r="AT207" s="159" t="s">
        <v>140</v>
      </c>
      <c r="AU207" s="159" t="s">
        <v>144</v>
      </c>
      <c r="AY207" s="14" t="s">
        <v>138</v>
      </c>
      <c r="BE207" s="160">
        <f t="shared" si="54"/>
        <v>0</v>
      </c>
      <c r="BF207" s="160">
        <f t="shared" si="55"/>
        <v>0</v>
      </c>
      <c r="BG207" s="160">
        <f t="shared" si="56"/>
        <v>0</v>
      </c>
      <c r="BH207" s="160">
        <f t="shared" si="57"/>
        <v>0</v>
      </c>
      <c r="BI207" s="160">
        <f t="shared" si="58"/>
        <v>0</v>
      </c>
      <c r="BJ207" s="14" t="s">
        <v>144</v>
      </c>
      <c r="BK207" s="160">
        <f t="shared" si="59"/>
        <v>0</v>
      </c>
      <c r="BL207" s="14" t="s">
        <v>192</v>
      </c>
      <c r="BM207" s="159" t="s">
        <v>734</v>
      </c>
    </row>
    <row r="208" spans="1:65" s="2" customFormat="1" ht="24.2" customHeight="1">
      <c r="A208" s="29"/>
      <c r="B208" s="146"/>
      <c r="C208" s="147" t="s">
        <v>485</v>
      </c>
      <c r="D208" s="147" t="s">
        <v>140</v>
      </c>
      <c r="E208" s="148" t="s">
        <v>1540</v>
      </c>
      <c r="F208" s="149" t="s">
        <v>1541</v>
      </c>
      <c r="G208" s="150" t="s">
        <v>283</v>
      </c>
      <c r="H208" s="151">
        <v>97.888999999999996</v>
      </c>
      <c r="I208" s="152"/>
      <c r="J208" s="153">
        <f t="shared" si="50"/>
        <v>0</v>
      </c>
      <c r="K208" s="154"/>
      <c r="L208" s="30"/>
      <c r="M208" s="155" t="s">
        <v>1</v>
      </c>
      <c r="N208" s="156" t="s">
        <v>38</v>
      </c>
      <c r="O208" s="58"/>
      <c r="P208" s="157">
        <f t="shared" si="51"/>
        <v>0</v>
      </c>
      <c r="Q208" s="157">
        <v>0</v>
      </c>
      <c r="R208" s="157">
        <f t="shared" si="52"/>
        <v>0</v>
      </c>
      <c r="S208" s="157">
        <v>0</v>
      </c>
      <c r="T208" s="157">
        <f t="shared" si="53"/>
        <v>0</v>
      </c>
      <c r="U208" s="158" t="s">
        <v>1</v>
      </c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192</v>
      </c>
      <c r="AT208" s="159" t="s">
        <v>140</v>
      </c>
      <c r="AU208" s="159" t="s">
        <v>144</v>
      </c>
      <c r="AY208" s="14" t="s">
        <v>138</v>
      </c>
      <c r="BE208" s="160">
        <f t="shared" si="54"/>
        <v>0</v>
      </c>
      <c r="BF208" s="160">
        <f t="shared" si="55"/>
        <v>0</v>
      </c>
      <c r="BG208" s="160">
        <f t="shared" si="56"/>
        <v>0</v>
      </c>
      <c r="BH208" s="160">
        <f t="shared" si="57"/>
        <v>0</v>
      </c>
      <c r="BI208" s="160">
        <f t="shared" si="58"/>
        <v>0</v>
      </c>
      <c r="BJ208" s="14" t="s">
        <v>144</v>
      </c>
      <c r="BK208" s="160">
        <f t="shared" si="59"/>
        <v>0</v>
      </c>
      <c r="BL208" s="14" t="s">
        <v>192</v>
      </c>
      <c r="BM208" s="159" t="s">
        <v>738</v>
      </c>
    </row>
    <row r="209" spans="1:65" s="2" customFormat="1" ht="24.2" customHeight="1">
      <c r="A209" s="29"/>
      <c r="B209" s="146"/>
      <c r="C209" s="147" t="s">
        <v>533</v>
      </c>
      <c r="D209" s="147" t="s">
        <v>140</v>
      </c>
      <c r="E209" s="148" t="s">
        <v>1542</v>
      </c>
      <c r="F209" s="149" t="s">
        <v>1543</v>
      </c>
      <c r="G209" s="150" t="s">
        <v>283</v>
      </c>
      <c r="H209" s="151">
        <v>95.97</v>
      </c>
      <c r="I209" s="152"/>
      <c r="J209" s="153">
        <f t="shared" si="50"/>
        <v>0</v>
      </c>
      <c r="K209" s="154"/>
      <c r="L209" s="30"/>
      <c r="M209" s="155" t="s">
        <v>1</v>
      </c>
      <c r="N209" s="156" t="s">
        <v>38</v>
      </c>
      <c r="O209" s="58"/>
      <c r="P209" s="157">
        <f t="shared" si="51"/>
        <v>0</v>
      </c>
      <c r="Q209" s="157">
        <v>0</v>
      </c>
      <c r="R209" s="157">
        <f t="shared" si="52"/>
        <v>0</v>
      </c>
      <c r="S209" s="157">
        <v>0</v>
      </c>
      <c r="T209" s="157">
        <f t="shared" si="53"/>
        <v>0</v>
      </c>
      <c r="U209" s="158" t="s">
        <v>1</v>
      </c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192</v>
      </c>
      <c r="AT209" s="159" t="s">
        <v>140</v>
      </c>
      <c r="AU209" s="159" t="s">
        <v>144</v>
      </c>
      <c r="AY209" s="14" t="s">
        <v>138</v>
      </c>
      <c r="BE209" s="160">
        <f t="shared" si="54"/>
        <v>0</v>
      </c>
      <c r="BF209" s="160">
        <f t="shared" si="55"/>
        <v>0</v>
      </c>
      <c r="BG209" s="160">
        <f t="shared" si="56"/>
        <v>0</v>
      </c>
      <c r="BH209" s="160">
        <f t="shared" si="57"/>
        <v>0</v>
      </c>
      <c r="BI209" s="160">
        <f t="shared" si="58"/>
        <v>0</v>
      </c>
      <c r="BJ209" s="14" t="s">
        <v>144</v>
      </c>
      <c r="BK209" s="160">
        <f t="shared" si="59"/>
        <v>0</v>
      </c>
      <c r="BL209" s="14" t="s">
        <v>192</v>
      </c>
      <c r="BM209" s="159" t="s">
        <v>742</v>
      </c>
    </row>
    <row r="210" spans="1:65" s="2" customFormat="1" ht="16.5" customHeight="1">
      <c r="A210" s="29"/>
      <c r="B210" s="146"/>
      <c r="C210" s="147" t="s">
        <v>489</v>
      </c>
      <c r="D210" s="147" t="s">
        <v>140</v>
      </c>
      <c r="E210" s="148" t="s">
        <v>1544</v>
      </c>
      <c r="F210" s="149" t="s">
        <v>1545</v>
      </c>
      <c r="G210" s="150" t="s">
        <v>283</v>
      </c>
      <c r="H210" s="151">
        <v>94.087999999999994</v>
      </c>
      <c r="I210" s="152"/>
      <c r="J210" s="153">
        <f t="shared" si="50"/>
        <v>0</v>
      </c>
      <c r="K210" s="154"/>
      <c r="L210" s="30"/>
      <c r="M210" s="155" t="s">
        <v>1</v>
      </c>
      <c r="N210" s="156" t="s">
        <v>38</v>
      </c>
      <c r="O210" s="58"/>
      <c r="P210" s="157">
        <f t="shared" si="51"/>
        <v>0</v>
      </c>
      <c r="Q210" s="157">
        <v>3.0000000000000001E-5</v>
      </c>
      <c r="R210" s="157">
        <f t="shared" si="52"/>
        <v>2.82264E-3</v>
      </c>
      <c r="S210" s="157">
        <v>0</v>
      </c>
      <c r="T210" s="157">
        <f t="shared" si="53"/>
        <v>0</v>
      </c>
      <c r="U210" s="158" t="s">
        <v>1</v>
      </c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192</v>
      </c>
      <c r="AT210" s="159" t="s">
        <v>140</v>
      </c>
      <c r="AU210" s="159" t="s">
        <v>144</v>
      </c>
      <c r="AY210" s="14" t="s">
        <v>138</v>
      </c>
      <c r="BE210" s="160">
        <f t="shared" si="54"/>
        <v>0</v>
      </c>
      <c r="BF210" s="160">
        <f t="shared" si="55"/>
        <v>0</v>
      </c>
      <c r="BG210" s="160">
        <f t="shared" si="56"/>
        <v>0</v>
      </c>
      <c r="BH210" s="160">
        <f t="shared" si="57"/>
        <v>0</v>
      </c>
      <c r="BI210" s="160">
        <f t="shared" si="58"/>
        <v>0</v>
      </c>
      <c r="BJ210" s="14" t="s">
        <v>144</v>
      </c>
      <c r="BK210" s="160">
        <f t="shared" si="59"/>
        <v>0</v>
      </c>
      <c r="BL210" s="14" t="s">
        <v>192</v>
      </c>
      <c r="BM210" s="159" t="s">
        <v>745</v>
      </c>
    </row>
    <row r="211" spans="1:65" s="2" customFormat="1" ht="24.2" customHeight="1">
      <c r="A211" s="29"/>
      <c r="B211" s="146"/>
      <c r="C211" s="147" t="s">
        <v>538</v>
      </c>
      <c r="D211" s="147" t="s">
        <v>140</v>
      </c>
      <c r="E211" s="148" t="s">
        <v>1546</v>
      </c>
      <c r="F211" s="149" t="s">
        <v>1547</v>
      </c>
      <c r="G211" s="150" t="s">
        <v>283</v>
      </c>
      <c r="H211" s="151">
        <v>98.792000000000002</v>
      </c>
      <c r="I211" s="152"/>
      <c r="J211" s="153">
        <f t="shared" si="50"/>
        <v>0</v>
      </c>
      <c r="K211" s="154"/>
      <c r="L211" s="30"/>
      <c r="M211" s="155" t="s">
        <v>1</v>
      </c>
      <c r="N211" s="156" t="s">
        <v>38</v>
      </c>
      <c r="O211" s="58"/>
      <c r="P211" s="157">
        <f t="shared" si="51"/>
        <v>0</v>
      </c>
      <c r="Q211" s="157">
        <v>0</v>
      </c>
      <c r="R211" s="157">
        <f t="shared" si="52"/>
        <v>0</v>
      </c>
      <c r="S211" s="157">
        <v>0</v>
      </c>
      <c r="T211" s="157">
        <f t="shared" si="53"/>
        <v>0</v>
      </c>
      <c r="U211" s="158" t="s">
        <v>1</v>
      </c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192</v>
      </c>
      <c r="AT211" s="159" t="s">
        <v>140</v>
      </c>
      <c r="AU211" s="159" t="s">
        <v>144</v>
      </c>
      <c r="AY211" s="14" t="s">
        <v>138</v>
      </c>
      <c r="BE211" s="160">
        <f t="shared" si="54"/>
        <v>0</v>
      </c>
      <c r="BF211" s="160">
        <f t="shared" si="55"/>
        <v>0</v>
      </c>
      <c r="BG211" s="160">
        <f t="shared" si="56"/>
        <v>0</v>
      </c>
      <c r="BH211" s="160">
        <f t="shared" si="57"/>
        <v>0</v>
      </c>
      <c r="BI211" s="160">
        <f t="shared" si="58"/>
        <v>0</v>
      </c>
      <c r="BJ211" s="14" t="s">
        <v>144</v>
      </c>
      <c r="BK211" s="160">
        <f t="shared" si="59"/>
        <v>0</v>
      </c>
      <c r="BL211" s="14" t="s">
        <v>192</v>
      </c>
      <c r="BM211" s="159" t="s">
        <v>748</v>
      </c>
    </row>
    <row r="212" spans="1:65" s="2" customFormat="1" ht="24.2" customHeight="1">
      <c r="A212" s="29"/>
      <c r="B212" s="146"/>
      <c r="C212" s="147" t="s">
        <v>445</v>
      </c>
      <c r="D212" s="147" t="s">
        <v>140</v>
      </c>
      <c r="E212" s="148" t="s">
        <v>1548</v>
      </c>
      <c r="F212" s="149" t="s">
        <v>1549</v>
      </c>
      <c r="G212" s="150" t="s">
        <v>186</v>
      </c>
      <c r="H212" s="151">
        <v>42.78</v>
      </c>
      <c r="I212" s="152"/>
      <c r="J212" s="153">
        <f t="shared" si="50"/>
        <v>0</v>
      </c>
      <c r="K212" s="154"/>
      <c r="L212" s="30"/>
      <c r="M212" s="155" t="s">
        <v>1</v>
      </c>
      <c r="N212" s="156" t="s">
        <v>38</v>
      </c>
      <c r="O212" s="58"/>
      <c r="P212" s="157">
        <f t="shared" si="51"/>
        <v>0</v>
      </c>
      <c r="Q212" s="157">
        <v>0</v>
      </c>
      <c r="R212" s="157">
        <f t="shared" si="52"/>
        <v>0</v>
      </c>
      <c r="S212" s="157">
        <v>0</v>
      </c>
      <c r="T212" s="157">
        <f t="shared" si="53"/>
        <v>0</v>
      </c>
      <c r="U212" s="158" t="s">
        <v>1</v>
      </c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192</v>
      </c>
      <c r="AT212" s="159" t="s">
        <v>140</v>
      </c>
      <c r="AU212" s="159" t="s">
        <v>144</v>
      </c>
      <c r="AY212" s="14" t="s">
        <v>138</v>
      </c>
      <c r="BE212" s="160">
        <f t="shared" si="54"/>
        <v>0</v>
      </c>
      <c r="BF212" s="160">
        <f t="shared" si="55"/>
        <v>0</v>
      </c>
      <c r="BG212" s="160">
        <f t="shared" si="56"/>
        <v>0</v>
      </c>
      <c r="BH212" s="160">
        <f t="shared" si="57"/>
        <v>0</v>
      </c>
      <c r="BI212" s="160">
        <f t="shared" si="58"/>
        <v>0</v>
      </c>
      <c r="BJ212" s="14" t="s">
        <v>144</v>
      </c>
      <c r="BK212" s="160">
        <f t="shared" si="59"/>
        <v>0</v>
      </c>
      <c r="BL212" s="14" t="s">
        <v>192</v>
      </c>
      <c r="BM212" s="159" t="s">
        <v>752</v>
      </c>
    </row>
    <row r="213" spans="1:65" s="2" customFormat="1" ht="24.2" customHeight="1">
      <c r="A213" s="29"/>
      <c r="B213" s="146"/>
      <c r="C213" s="147" t="s">
        <v>448</v>
      </c>
      <c r="D213" s="147" t="s">
        <v>140</v>
      </c>
      <c r="E213" s="148" t="s">
        <v>1550</v>
      </c>
      <c r="F213" s="149" t="s">
        <v>1551</v>
      </c>
      <c r="G213" s="150" t="s">
        <v>1430</v>
      </c>
      <c r="H213" s="151">
        <v>2</v>
      </c>
      <c r="I213" s="152"/>
      <c r="J213" s="153">
        <f t="shared" si="50"/>
        <v>0</v>
      </c>
      <c r="K213" s="154"/>
      <c r="L213" s="30"/>
      <c r="M213" s="155" t="s">
        <v>1</v>
      </c>
      <c r="N213" s="156" t="s">
        <v>38</v>
      </c>
      <c r="O213" s="58"/>
      <c r="P213" s="157">
        <f t="shared" si="51"/>
        <v>0</v>
      </c>
      <c r="Q213" s="157">
        <v>1.15E-3</v>
      </c>
      <c r="R213" s="157">
        <f t="shared" si="52"/>
        <v>2.3E-3</v>
      </c>
      <c r="S213" s="157">
        <v>0</v>
      </c>
      <c r="T213" s="157">
        <f t="shared" si="53"/>
        <v>0</v>
      </c>
      <c r="U213" s="158" t="s">
        <v>1</v>
      </c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192</v>
      </c>
      <c r="AT213" s="159" t="s">
        <v>140</v>
      </c>
      <c r="AU213" s="159" t="s">
        <v>144</v>
      </c>
      <c r="AY213" s="14" t="s">
        <v>138</v>
      </c>
      <c r="BE213" s="160">
        <f t="shared" si="54"/>
        <v>0</v>
      </c>
      <c r="BF213" s="160">
        <f t="shared" si="55"/>
        <v>0</v>
      </c>
      <c r="BG213" s="160">
        <f t="shared" si="56"/>
        <v>0</v>
      </c>
      <c r="BH213" s="160">
        <f t="shared" si="57"/>
        <v>0</v>
      </c>
      <c r="BI213" s="160">
        <f t="shared" si="58"/>
        <v>0</v>
      </c>
      <c r="BJ213" s="14" t="s">
        <v>144</v>
      </c>
      <c r="BK213" s="160">
        <f t="shared" si="59"/>
        <v>0</v>
      </c>
      <c r="BL213" s="14" t="s">
        <v>192</v>
      </c>
      <c r="BM213" s="159" t="s">
        <v>755</v>
      </c>
    </row>
    <row r="214" spans="1:65" s="2" customFormat="1" ht="24.2" customHeight="1">
      <c r="A214" s="29"/>
      <c r="B214" s="146"/>
      <c r="C214" s="147" t="s">
        <v>451</v>
      </c>
      <c r="D214" s="147" t="s">
        <v>140</v>
      </c>
      <c r="E214" s="148" t="s">
        <v>1552</v>
      </c>
      <c r="F214" s="149" t="s">
        <v>1553</v>
      </c>
      <c r="G214" s="150" t="s">
        <v>283</v>
      </c>
      <c r="H214" s="151">
        <v>25.667999999999999</v>
      </c>
      <c r="I214" s="152"/>
      <c r="J214" s="153">
        <f t="shared" si="50"/>
        <v>0</v>
      </c>
      <c r="K214" s="154"/>
      <c r="L214" s="30"/>
      <c r="M214" s="155" t="s">
        <v>1</v>
      </c>
      <c r="N214" s="156" t="s">
        <v>38</v>
      </c>
      <c r="O214" s="58"/>
      <c r="P214" s="157">
        <f t="shared" si="51"/>
        <v>0</v>
      </c>
      <c r="Q214" s="157">
        <v>3.62E-3</v>
      </c>
      <c r="R214" s="157">
        <f t="shared" si="52"/>
        <v>9.291816E-2</v>
      </c>
      <c r="S214" s="157">
        <v>0</v>
      </c>
      <c r="T214" s="157">
        <f t="shared" si="53"/>
        <v>0</v>
      </c>
      <c r="U214" s="158" t="s">
        <v>1</v>
      </c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192</v>
      </c>
      <c r="AT214" s="159" t="s">
        <v>140</v>
      </c>
      <c r="AU214" s="159" t="s">
        <v>144</v>
      </c>
      <c r="AY214" s="14" t="s">
        <v>138</v>
      </c>
      <c r="BE214" s="160">
        <f t="shared" si="54"/>
        <v>0</v>
      </c>
      <c r="BF214" s="160">
        <f t="shared" si="55"/>
        <v>0</v>
      </c>
      <c r="BG214" s="160">
        <f t="shared" si="56"/>
        <v>0</v>
      </c>
      <c r="BH214" s="160">
        <f t="shared" si="57"/>
        <v>0</v>
      </c>
      <c r="BI214" s="160">
        <f t="shared" si="58"/>
        <v>0</v>
      </c>
      <c r="BJ214" s="14" t="s">
        <v>144</v>
      </c>
      <c r="BK214" s="160">
        <f t="shared" si="59"/>
        <v>0</v>
      </c>
      <c r="BL214" s="14" t="s">
        <v>192</v>
      </c>
      <c r="BM214" s="159" t="s">
        <v>756</v>
      </c>
    </row>
    <row r="215" spans="1:65" s="2" customFormat="1" ht="16.5" customHeight="1">
      <c r="A215" s="29"/>
      <c r="B215" s="146"/>
      <c r="C215" s="147" t="s">
        <v>454</v>
      </c>
      <c r="D215" s="147" t="s">
        <v>140</v>
      </c>
      <c r="E215" s="148" t="s">
        <v>1554</v>
      </c>
      <c r="F215" s="149" t="s">
        <v>1484</v>
      </c>
      <c r="G215" s="150" t="s">
        <v>1303</v>
      </c>
      <c r="H215" s="151">
        <v>157.08600000000001</v>
      </c>
      <c r="I215" s="152"/>
      <c r="J215" s="153">
        <f t="shared" si="50"/>
        <v>0</v>
      </c>
      <c r="K215" s="154"/>
      <c r="L215" s="30"/>
      <c r="M215" s="155" t="s">
        <v>1</v>
      </c>
      <c r="N215" s="156" t="s">
        <v>38</v>
      </c>
      <c r="O215" s="58"/>
      <c r="P215" s="157">
        <f t="shared" si="51"/>
        <v>0</v>
      </c>
      <c r="Q215" s="157">
        <v>1E-3</v>
      </c>
      <c r="R215" s="157">
        <f t="shared" si="52"/>
        <v>0.157086</v>
      </c>
      <c r="S215" s="157">
        <v>0</v>
      </c>
      <c r="T215" s="157">
        <f t="shared" si="53"/>
        <v>0</v>
      </c>
      <c r="U215" s="158" t="s">
        <v>1</v>
      </c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9" t="s">
        <v>192</v>
      </c>
      <c r="AT215" s="159" t="s">
        <v>140</v>
      </c>
      <c r="AU215" s="159" t="s">
        <v>144</v>
      </c>
      <c r="AY215" s="14" t="s">
        <v>138</v>
      </c>
      <c r="BE215" s="160">
        <f t="shared" si="54"/>
        <v>0</v>
      </c>
      <c r="BF215" s="160">
        <f t="shared" si="55"/>
        <v>0</v>
      </c>
      <c r="BG215" s="160">
        <f t="shared" si="56"/>
        <v>0</v>
      </c>
      <c r="BH215" s="160">
        <f t="shared" si="57"/>
        <v>0</v>
      </c>
      <c r="BI215" s="160">
        <f t="shared" si="58"/>
        <v>0</v>
      </c>
      <c r="BJ215" s="14" t="s">
        <v>144</v>
      </c>
      <c r="BK215" s="160">
        <f t="shared" si="59"/>
        <v>0</v>
      </c>
      <c r="BL215" s="14" t="s">
        <v>192</v>
      </c>
      <c r="BM215" s="159" t="s">
        <v>759</v>
      </c>
    </row>
    <row r="216" spans="1:65" s="2" customFormat="1" ht="24.2" customHeight="1">
      <c r="A216" s="29"/>
      <c r="B216" s="146"/>
      <c r="C216" s="147" t="s">
        <v>467</v>
      </c>
      <c r="D216" s="147" t="s">
        <v>140</v>
      </c>
      <c r="E216" s="148" t="s">
        <v>1555</v>
      </c>
      <c r="F216" s="149" t="s">
        <v>1556</v>
      </c>
      <c r="G216" s="150" t="s">
        <v>283</v>
      </c>
      <c r="H216" s="151">
        <v>26.181000000000001</v>
      </c>
      <c r="I216" s="152"/>
      <c r="J216" s="153">
        <f t="shared" si="50"/>
        <v>0</v>
      </c>
      <c r="K216" s="154"/>
      <c r="L216" s="30"/>
      <c r="M216" s="155" t="s">
        <v>1</v>
      </c>
      <c r="N216" s="156" t="s">
        <v>38</v>
      </c>
      <c r="O216" s="58"/>
      <c r="P216" s="157">
        <f t="shared" si="51"/>
        <v>0</v>
      </c>
      <c r="Q216" s="157">
        <v>0</v>
      </c>
      <c r="R216" s="157">
        <f t="shared" si="52"/>
        <v>0</v>
      </c>
      <c r="S216" s="157">
        <v>0</v>
      </c>
      <c r="T216" s="157">
        <f t="shared" si="53"/>
        <v>0</v>
      </c>
      <c r="U216" s="158" t="s">
        <v>1</v>
      </c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192</v>
      </c>
      <c r="AT216" s="159" t="s">
        <v>140</v>
      </c>
      <c r="AU216" s="159" t="s">
        <v>144</v>
      </c>
      <c r="AY216" s="14" t="s">
        <v>138</v>
      </c>
      <c r="BE216" s="160">
        <f t="shared" si="54"/>
        <v>0</v>
      </c>
      <c r="BF216" s="160">
        <f t="shared" si="55"/>
        <v>0</v>
      </c>
      <c r="BG216" s="160">
        <f t="shared" si="56"/>
        <v>0</v>
      </c>
      <c r="BH216" s="160">
        <f t="shared" si="57"/>
        <v>0</v>
      </c>
      <c r="BI216" s="160">
        <f t="shared" si="58"/>
        <v>0</v>
      </c>
      <c r="BJ216" s="14" t="s">
        <v>144</v>
      </c>
      <c r="BK216" s="160">
        <f t="shared" si="59"/>
        <v>0</v>
      </c>
      <c r="BL216" s="14" t="s">
        <v>192</v>
      </c>
      <c r="BM216" s="159" t="s">
        <v>762</v>
      </c>
    </row>
    <row r="217" spans="1:65" s="2" customFormat="1" ht="24.2" customHeight="1">
      <c r="A217" s="29"/>
      <c r="B217" s="146"/>
      <c r="C217" s="147" t="s">
        <v>776</v>
      </c>
      <c r="D217" s="147" t="s">
        <v>140</v>
      </c>
      <c r="E217" s="148" t="s">
        <v>1557</v>
      </c>
      <c r="F217" s="149" t="s">
        <v>1558</v>
      </c>
      <c r="G217" s="150" t="s">
        <v>1430</v>
      </c>
      <c r="H217" s="151">
        <v>90</v>
      </c>
      <c r="I217" s="152"/>
      <c r="J217" s="153">
        <f t="shared" si="50"/>
        <v>0</v>
      </c>
      <c r="K217" s="154"/>
      <c r="L217" s="30"/>
      <c r="M217" s="155" t="s">
        <v>1</v>
      </c>
      <c r="N217" s="156" t="s">
        <v>38</v>
      </c>
      <c r="O217" s="58"/>
      <c r="P217" s="157">
        <f t="shared" si="51"/>
        <v>0</v>
      </c>
      <c r="Q217" s="157">
        <v>4.0000000000000003E-5</v>
      </c>
      <c r="R217" s="157">
        <f t="shared" si="52"/>
        <v>3.6000000000000003E-3</v>
      </c>
      <c r="S217" s="157">
        <v>0</v>
      </c>
      <c r="T217" s="157">
        <f t="shared" si="53"/>
        <v>0</v>
      </c>
      <c r="U217" s="158" t="s">
        <v>1</v>
      </c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9" t="s">
        <v>192</v>
      </c>
      <c r="AT217" s="159" t="s">
        <v>140</v>
      </c>
      <c r="AU217" s="159" t="s">
        <v>144</v>
      </c>
      <c r="AY217" s="14" t="s">
        <v>138</v>
      </c>
      <c r="BE217" s="160">
        <f t="shared" si="54"/>
        <v>0</v>
      </c>
      <c r="BF217" s="160">
        <f t="shared" si="55"/>
        <v>0</v>
      </c>
      <c r="BG217" s="160">
        <f t="shared" si="56"/>
        <v>0</v>
      </c>
      <c r="BH217" s="160">
        <f t="shared" si="57"/>
        <v>0</v>
      </c>
      <c r="BI217" s="160">
        <f t="shared" si="58"/>
        <v>0</v>
      </c>
      <c r="BJ217" s="14" t="s">
        <v>144</v>
      </c>
      <c r="BK217" s="160">
        <f t="shared" si="59"/>
        <v>0</v>
      </c>
      <c r="BL217" s="14" t="s">
        <v>192</v>
      </c>
      <c r="BM217" s="159" t="s">
        <v>766</v>
      </c>
    </row>
    <row r="218" spans="1:65" s="2" customFormat="1" ht="24.2" customHeight="1">
      <c r="A218" s="29"/>
      <c r="B218" s="146"/>
      <c r="C218" s="147" t="s">
        <v>501</v>
      </c>
      <c r="D218" s="147" t="s">
        <v>140</v>
      </c>
      <c r="E218" s="148" t="s">
        <v>1559</v>
      </c>
      <c r="F218" s="149" t="s">
        <v>1560</v>
      </c>
      <c r="G218" s="150" t="s">
        <v>283</v>
      </c>
      <c r="H218" s="151">
        <v>188.17599999999999</v>
      </c>
      <c r="I218" s="152"/>
      <c r="J218" s="153">
        <f t="shared" si="50"/>
        <v>0</v>
      </c>
      <c r="K218" s="154"/>
      <c r="L218" s="30"/>
      <c r="M218" s="155" t="s">
        <v>1</v>
      </c>
      <c r="N218" s="156" t="s">
        <v>38</v>
      </c>
      <c r="O218" s="58"/>
      <c r="P218" s="157">
        <f t="shared" si="51"/>
        <v>0</v>
      </c>
      <c r="Q218" s="157">
        <v>0</v>
      </c>
      <c r="R218" s="157">
        <f t="shared" si="52"/>
        <v>0</v>
      </c>
      <c r="S218" s="157">
        <v>0</v>
      </c>
      <c r="T218" s="157">
        <f t="shared" si="53"/>
        <v>0</v>
      </c>
      <c r="U218" s="158" t="s">
        <v>1</v>
      </c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192</v>
      </c>
      <c r="AT218" s="159" t="s">
        <v>140</v>
      </c>
      <c r="AU218" s="159" t="s">
        <v>144</v>
      </c>
      <c r="AY218" s="14" t="s">
        <v>138</v>
      </c>
      <c r="BE218" s="160">
        <f t="shared" si="54"/>
        <v>0</v>
      </c>
      <c r="BF218" s="160">
        <f t="shared" si="55"/>
        <v>0</v>
      </c>
      <c r="BG218" s="160">
        <f t="shared" si="56"/>
        <v>0</v>
      </c>
      <c r="BH218" s="160">
        <f t="shared" si="57"/>
        <v>0</v>
      </c>
      <c r="BI218" s="160">
        <f t="shared" si="58"/>
        <v>0</v>
      </c>
      <c r="BJ218" s="14" t="s">
        <v>144</v>
      </c>
      <c r="BK218" s="160">
        <f t="shared" si="59"/>
        <v>0</v>
      </c>
      <c r="BL218" s="14" t="s">
        <v>192</v>
      </c>
      <c r="BM218" s="159" t="s">
        <v>769</v>
      </c>
    </row>
    <row r="219" spans="1:65" s="2" customFormat="1" ht="16.5" customHeight="1">
      <c r="A219" s="29"/>
      <c r="B219" s="146"/>
      <c r="C219" s="147" t="s">
        <v>471</v>
      </c>
      <c r="D219" s="147" t="s">
        <v>140</v>
      </c>
      <c r="E219" s="148" t="s">
        <v>1561</v>
      </c>
      <c r="F219" s="149" t="s">
        <v>1562</v>
      </c>
      <c r="G219" s="150" t="s">
        <v>283</v>
      </c>
      <c r="H219" s="151">
        <v>188.17599999999999</v>
      </c>
      <c r="I219" s="152"/>
      <c r="J219" s="153">
        <f t="shared" si="50"/>
        <v>0</v>
      </c>
      <c r="K219" s="154"/>
      <c r="L219" s="30"/>
      <c r="M219" s="155" t="s">
        <v>1</v>
      </c>
      <c r="N219" s="156" t="s">
        <v>38</v>
      </c>
      <c r="O219" s="58"/>
      <c r="P219" s="157">
        <f t="shared" si="51"/>
        <v>0</v>
      </c>
      <c r="Q219" s="157">
        <v>2.0000000000000001E-4</v>
      </c>
      <c r="R219" s="157">
        <f t="shared" si="52"/>
        <v>3.7635200000000001E-2</v>
      </c>
      <c r="S219" s="157">
        <v>0</v>
      </c>
      <c r="T219" s="157">
        <f t="shared" si="53"/>
        <v>0</v>
      </c>
      <c r="U219" s="158" t="s">
        <v>1</v>
      </c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192</v>
      </c>
      <c r="AT219" s="159" t="s">
        <v>140</v>
      </c>
      <c r="AU219" s="159" t="s">
        <v>144</v>
      </c>
      <c r="AY219" s="14" t="s">
        <v>138</v>
      </c>
      <c r="BE219" s="160">
        <f t="shared" si="54"/>
        <v>0</v>
      </c>
      <c r="BF219" s="160">
        <f t="shared" si="55"/>
        <v>0</v>
      </c>
      <c r="BG219" s="160">
        <f t="shared" si="56"/>
        <v>0</v>
      </c>
      <c r="BH219" s="160">
        <f t="shared" si="57"/>
        <v>0</v>
      </c>
      <c r="BI219" s="160">
        <f t="shared" si="58"/>
        <v>0</v>
      </c>
      <c r="BJ219" s="14" t="s">
        <v>144</v>
      </c>
      <c r="BK219" s="160">
        <f t="shared" si="59"/>
        <v>0</v>
      </c>
      <c r="BL219" s="14" t="s">
        <v>192</v>
      </c>
      <c r="BM219" s="159" t="s">
        <v>772</v>
      </c>
    </row>
    <row r="220" spans="1:65" s="2" customFormat="1" ht="24.2" customHeight="1">
      <c r="A220" s="29"/>
      <c r="B220" s="146"/>
      <c r="C220" s="147" t="s">
        <v>504</v>
      </c>
      <c r="D220" s="147" t="s">
        <v>140</v>
      </c>
      <c r="E220" s="148" t="s">
        <v>1563</v>
      </c>
      <c r="F220" s="149" t="s">
        <v>1564</v>
      </c>
      <c r="G220" s="150" t="s">
        <v>1102</v>
      </c>
      <c r="H220" s="177"/>
      <c r="I220" s="152"/>
      <c r="J220" s="153">
        <f t="shared" si="50"/>
        <v>0</v>
      </c>
      <c r="K220" s="154"/>
      <c r="L220" s="30"/>
      <c r="M220" s="155" t="s">
        <v>1</v>
      </c>
      <c r="N220" s="156" t="s">
        <v>38</v>
      </c>
      <c r="O220" s="58"/>
      <c r="P220" s="157">
        <f t="shared" si="51"/>
        <v>0</v>
      </c>
      <c r="Q220" s="157">
        <v>0</v>
      </c>
      <c r="R220" s="157">
        <f t="shared" si="52"/>
        <v>0</v>
      </c>
      <c r="S220" s="157">
        <v>0</v>
      </c>
      <c r="T220" s="157">
        <f t="shared" si="53"/>
        <v>0</v>
      </c>
      <c r="U220" s="158" t="s">
        <v>1</v>
      </c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192</v>
      </c>
      <c r="AT220" s="159" t="s">
        <v>140</v>
      </c>
      <c r="AU220" s="159" t="s">
        <v>144</v>
      </c>
      <c r="AY220" s="14" t="s">
        <v>138</v>
      </c>
      <c r="BE220" s="160">
        <f t="shared" si="54"/>
        <v>0</v>
      </c>
      <c r="BF220" s="160">
        <f t="shared" si="55"/>
        <v>0</v>
      </c>
      <c r="BG220" s="160">
        <f t="shared" si="56"/>
        <v>0</v>
      </c>
      <c r="BH220" s="160">
        <f t="shared" si="57"/>
        <v>0</v>
      </c>
      <c r="BI220" s="160">
        <f t="shared" si="58"/>
        <v>0</v>
      </c>
      <c r="BJ220" s="14" t="s">
        <v>144</v>
      </c>
      <c r="BK220" s="160">
        <f t="shared" si="59"/>
        <v>0</v>
      </c>
      <c r="BL220" s="14" t="s">
        <v>192</v>
      </c>
      <c r="BM220" s="159" t="s">
        <v>775</v>
      </c>
    </row>
    <row r="221" spans="1:65" s="12" customFormat="1" ht="22.9" customHeight="1">
      <c r="B221" s="133"/>
      <c r="D221" s="134" t="s">
        <v>71</v>
      </c>
      <c r="E221" s="144" t="s">
        <v>1565</v>
      </c>
      <c r="F221" s="144" t="s">
        <v>1566</v>
      </c>
      <c r="I221" s="136"/>
      <c r="J221" s="145">
        <f>BK221</f>
        <v>0</v>
      </c>
      <c r="L221" s="133"/>
      <c r="M221" s="138"/>
      <c r="N221" s="139"/>
      <c r="O221" s="139"/>
      <c r="P221" s="140">
        <f>SUM(P222:P225)</f>
        <v>0</v>
      </c>
      <c r="Q221" s="139"/>
      <c r="R221" s="140">
        <f>SUM(R222:R225)</f>
        <v>0.73446798000000002</v>
      </c>
      <c r="S221" s="139"/>
      <c r="T221" s="140">
        <f>SUM(T222:T225)</f>
        <v>0</v>
      </c>
      <c r="U221" s="141"/>
      <c r="AR221" s="134" t="s">
        <v>144</v>
      </c>
      <c r="AT221" s="142" t="s">
        <v>71</v>
      </c>
      <c r="AU221" s="142" t="s">
        <v>80</v>
      </c>
      <c r="AY221" s="134" t="s">
        <v>138</v>
      </c>
      <c r="BK221" s="143">
        <f>SUM(BK222:BK225)</f>
        <v>0</v>
      </c>
    </row>
    <row r="222" spans="1:65" s="2" customFormat="1" ht="24.2" customHeight="1">
      <c r="A222" s="29"/>
      <c r="B222" s="146"/>
      <c r="C222" s="147" t="s">
        <v>1063</v>
      </c>
      <c r="D222" s="147" t="s">
        <v>140</v>
      </c>
      <c r="E222" s="148" t="s">
        <v>1567</v>
      </c>
      <c r="F222" s="149" t="s">
        <v>1568</v>
      </c>
      <c r="G222" s="150" t="s">
        <v>283</v>
      </c>
      <c r="H222" s="151">
        <v>143.11699999999999</v>
      </c>
      <c r="I222" s="152"/>
      <c r="J222" s="153">
        <f>ROUND(I222*H222,2)</f>
        <v>0</v>
      </c>
      <c r="K222" s="154"/>
      <c r="L222" s="30"/>
      <c r="M222" s="155" t="s">
        <v>1</v>
      </c>
      <c r="N222" s="156" t="s">
        <v>38</v>
      </c>
      <c r="O222" s="58"/>
      <c r="P222" s="157">
        <f>O222*H222</f>
        <v>0</v>
      </c>
      <c r="Q222" s="157">
        <v>3.3800000000000002E-3</v>
      </c>
      <c r="R222" s="157">
        <f>Q222*H222</f>
        <v>0.48373546000000001</v>
      </c>
      <c r="S222" s="157">
        <v>0</v>
      </c>
      <c r="T222" s="157">
        <f>S222*H222</f>
        <v>0</v>
      </c>
      <c r="U222" s="158" t="s">
        <v>1</v>
      </c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192</v>
      </c>
      <c r="AT222" s="159" t="s">
        <v>140</v>
      </c>
      <c r="AU222" s="159" t="s">
        <v>144</v>
      </c>
      <c r="AY222" s="14" t="s">
        <v>138</v>
      </c>
      <c r="BE222" s="160">
        <f>IF(N222="základná",J222,0)</f>
        <v>0</v>
      </c>
      <c r="BF222" s="160">
        <f>IF(N222="znížená",J222,0)</f>
        <v>0</v>
      </c>
      <c r="BG222" s="160">
        <f>IF(N222="zákl. prenesená",J222,0)</f>
        <v>0</v>
      </c>
      <c r="BH222" s="160">
        <f>IF(N222="zníž. prenesená",J222,0)</f>
        <v>0</v>
      </c>
      <c r="BI222" s="160">
        <f>IF(N222="nulová",J222,0)</f>
        <v>0</v>
      </c>
      <c r="BJ222" s="14" t="s">
        <v>144</v>
      </c>
      <c r="BK222" s="160">
        <f>ROUND(I222*H222,2)</f>
        <v>0</v>
      </c>
      <c r="BL222" s="14" t="s">
        <v>192</v>
      </c>
      <c r="BM222" s="159" t="s">
        <v>782</v>
      </c>
    </row>
    <row r="223" spans="1:65" s="2" customFormat="1" ht="24.2" customHeight="1">
      <c r="A223" s="29"/>
      <c r="B223" s="146"/>
      <c r="C223" s="147" t="s">
        <v>479</v>
      </c>
      <c r="D223" s="147" t="s">
        <v>140</v>
      </c>
      <c r="E223" s="148" t="s">
        <v>1569</v>
      </c>
      <c r="F223" s="149" t="s">
        <v>1570</v>
      </c>
      <c r="G223" s="150" t="s">
        <v>283</v>
      </c>
      <c r="H223" s="151">
        <v>8.9960000000000004</v>
      </c>
      <c r="I223" s="152"/>
      <c r="J223" s="153">
        <f>ROUND(I223*H223,2)</f>
        <v>0</v>
      </c>
      <c r="K223" s="154"/>
      <c r="L223" s="30"/>
      <c r="M223" s="155" t="s">
        <v>1</v>
      </c>
      <c r="N223" s="156" t="s">
        <v>38</v>
      </c>
      <c r="O223" s="58"/>
      <c r="P223" s="157">
        <f>O223*H223</f>
        <v>0</v>
      </c>
      <c r="Q223" s="157">
        <v>2.1909999999999999E-2</v>
      </c>
      <c r="R223" s="157">
        <f>Q223*H223</f>
        <v>0.19710236</v>
      </c>
      <c r="S223" s="157">
        <v>0</v>
      </c>
      <c r="T223" s="157">
        <f>S223*H223</f>
        <v>0</v>
      </c>
      <c r="U223" s="158" t="s">
        <v>1</v>
      </c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192</v>
      </c>
      <c r="AT223" s="159" t="s">
        <v>140</v>
      </c>
      <c r="AU223" s="159" t="s">
        <v>144</v>
      </c>
      <c r="AY223" s="14" t="s">
        <v>138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4" t="s">
        <v>144</v>
      </c>
      <c r="BK223" s="160">
        <f>ROUND(I223*H223,2)</f>
        <v>0</v>
      </c>
      <c r="BL223" s="14" t="s">
        <v>192</v>
      </c>
      <c r="BM223" s="159" t="s">
        <v>786</v>
      </c>
    </row>
    <row r="224" spans="1:65" s="2" customFormat="1" ht="24.2" customHeight="1">
      <c r="A224" s="29"/>
      <c r="B224" s="146"/>
      <c r="C224" s="147" t="s">
        <v>482</v>
      </c>
      <c r="D224" s="147" t="s">
        <v>140</v>
      </c>
      <c r="E224" s="148" t="s">
        <v>1571</v>
      </c>
      <c r="F224" s="149" t="s">
        <v>1572</v>
      </c>
      <c r="G224" s="150" t="s">
        <v>283</v>
      </c>
      <c r="H224" s="151">
        <v>94.087999999999994</v>
      </c>
      <c r="I224" s="152"/>
      <c r="J224" s="153">
        <f>ROUND(I224*H224,2)</f>
        <v>0</v>
      </c>
      <c r="K224" s="154"/>
      <c r="L224" s="30"/>
      <c r="M224" s="155" t="s">
        <v>1</v>
      </c>
      <c r="N224" s="156" t="s">
        <v>38</v>
      </c>
      <c r="O224" s="58"/>
      <c r="P224" s="157">
        <f>O224*H224</f>
        <v>0</v>
      </c>
      <c r="Q224" s="157">
        <v>5.6999999999999998E-4</v>
      </c>
      <c r="R224" s="157">
        <f>Q224*H224</f>
        <v>5.3630159999999996E-2</v>
      </c>
      <c r="S224" s="157">
        <v>0</v>
      </c>
      <c r="T224" s="157">
        <f>S224*H224</f>
        <v>0</v>
      </c>
      <c r="U224" s="158" t="s">
        <v>1</v>
      </c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192</v>
      </c>
      <c r="AT224" s="159" t="s">
        <v>140</v>
      </c>
      <c r="AU224" s="159" t="s">
        <v>144</v>
      </c>
      <c r="AY224" s="14" t="s">
        <v>138</v>
      </c>
      <c r="BE224" s="160">
        <f>IF(N224="základná",J224,0)</f>
        <v>0</v>
      </c>
      <c r="BF224" s="160">
        <f>IF(N224="znížená",J224,0)</f>
        <v>0</v>
      </c>
      <c r="BG224" s="160">
        <f>IF(N224="zákl. prenesená",J224,0)</f>
        <v>0</v>
      </c>
      <c r="BH224" s="160">
        <f>IF(N224="zníž. prenesená",J224,0)</f>
        <v>0</v>
      </c>
      <c r="BI224" s="160">
        <f>IF(N224="nulová",J224,0)</f>
        <v>0</v>
      </c>
      <c r="BJ224" s="14" t="s">
        <v>144</v>
      </c>
      <c r="BK224" s="160">
        <f>ROUND(I224*H224,2)</f>
        <v>0</v>
      </c>
      <c r="BL224" s="14" t="s">
        <v>192</v>
      </c>
      <c r="BM224" s="159" t="s">
        <v>789</v>
      </c>
    </row>
    <row r="225" spans="1:65" s="2" customFormat="1" ht="21.75" customHeight="1">
      <c r="A225" s="29"/>
      <c r="B225" s="146"/>
      <c r="C225" s="147" t="s">
        <v>509</v>
      </c>
      <c r="D225" s="147" t="s">
        <v>140</v>
      </c>
      <c r="E225" s="148" t="s">
        <v>1573</v>
      </c>
      <c r="F225" s="149" t="s">
        <v>1574</v>
      </c>
      <c r="G225" s="150" t="s">
        <v>1102</v>
      </c>
      <c r="H225" s="177"/>
      <c r="I225" s="152"/>
      <c r="J225" s="153">
        <f>ROUND(I225*H225,2)</f>
        <v>0</v>
      </c>
      <c r="K225" s="154"/>
      <c r="L225" s="30"/>
      <c r="M225" s="155" t="s">
        <v>1</v>
      </c>
      <c r="N225" s="156" t="s">
        <v>38</v>
      </c>
      <c r="O225" s="58"/>
      <c r="P225" s="157">
        <f>O225*H225</f>
        <v>0</v>
      </c>
      <c r="Q225" s="157">
        <v>0</v>
      </c>
      <c r="R225" s="157">
        <f>Q225*H225</f>
        <v>0</v>
      </c>
      <c r="S225" s="157">
        <v>0</v>
      </c>
      <c r="T225" s="157">
        <f>S225*H225</f>
        <v>0</v>
      </c>
      <c r="U225" s="158" t="s">
        <v>1</v>
      </c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192</v>
      </c>
      <c r="AT225" s="159" t="s">
        <v>140</v>
      </c>
      <c r="AU225" s="159" t="s">
        <v>144</v>
      </c>
      <c r="AY225" s="14" t="s">
        <v>138</v>
      </c>
      <c r="BE225" s="160">
        <f>IF(N225="základná",J225,0)</f>
        <v>0</v>
      </c>
      <c r="BF225" s="160">
        <f>IF(N225="znížená",J225,0)</f>
        <v>0</v>
      </c>
      <c r="BG225" s="160">
        <f>IF(N225="zákl. prenesená",J225,0)</f>
        <v>0</v>
      </c>
      <c r="BH225" s="160">
        <f>IF(N225="zníž. prenesená",J225,0)</f>
        <v>0</v>
      </c>
      <c r="BI225" s="160">
        <f>IF(N225="nulová",J225,0)</f>
        <v>0</v>
      </c>
      <c r="BJ225" s="14" t="s">
        <v>144</v>
      </c>
      <c r="BK225" s="160">
        <f>ROUND(I225*H225,2)</f>
        <v>0</v>
      </c>
      <c r="BL225" s="14" t="s">
        <v>192</v>
      </c>
      <c r="BM225" s="159" t="s">
        <v>793</v>
      </c>
    </row>
    <row r="226" spans="1:65" s="12" customFormat="1" ht="22.9" customHeight="1">
      <c r="B226" s="133"/>
      <c r="D226" s="134" t="s">
        <v>71</v>
      </c>
      <c r="E226" s="144" t="s">
        <v>1575</v>
      </c>
      <c r="F226" s="144" t="s">
        <v>1576</v>
      </c>
      <c r="I226" s="136"/>
      <c r="J226" s="145">
        <f>BK226</f>
        <v>0</v>
      </c>
      <c r="L226" s="133"/>
      <c r="M226" s="138"/>
      <c r="N226" s="139"/>
      <c r="O226" s="139"/>
      <c r="P226" s="140">
        <f>SUM(P227:P253)</f>
        <v>0</v>
      </c>
      <c r="Q226" s="139"/>
      <c r="R226" s="140">
        <f>SUM(R227:R253)</f>
        <v>3.8860000000000006E-3</v>
      </c>
      <c r="S226" s="139"/>
      <c r="T226" s="140">
        <f>SUM(T227:T253)</f>
        <v>0</v>
      </c>
      <c r="U226" s="141"/>
      <c r="AR226" s="134" t="s">
        <v>144</v>
      </c>
      <c r="AT226" s="142" t="s">
        <v>71</v>
      </c>
      <c r="AU226" s="142" t="s">
        <v>80</v>
      </c>
      <c r="AY226" s="134" t="s">
        <v>138</v>
      </c>
      <c r="BK226" s="143">
        <f>SUM(BK227:BK253)</f>
        <v>0</v>
      </c>
    </row>
    <row r="227" spans="1:65" s="2" customFormat="1" ht="21.75" customHeight="1">
      <c r="A227" s="29"/>
      <c r="B227" s="146"/>
      <c r="C227" s="147" t="s">
        <v>800</v>
      </c>
      <c r="D227" s="147" t="s">
        <v>140</v>
      </c>
      <c r="E227" s="148" t="s">
        <v>1577</v>
      </c>
      <c r="F227" s="149" t="s">
        <v>1578</v>
      </c>
      <c r="G227" s="150" t="s">
        <v>186</v>
      </c>
      <c r="H227" s="151">
        <v>5.4</v>
      </c>
      <c r="I227" s="152"/>
      <c r="J227" s="153">
        <f t="shared" ref="J227:J253" si="60">ROUND(I227*H227,2)</f>
        <v>0</v>
      </c>
      <c r="K227" s="154"/>
      <c r="L227" s="30"/>
      <c r="M227" s="155" t="s">
        <v>1</v>
      </c>
      <c r="N227" s="156" t="s">
        <v>38</v>
      </c>
      <c r="O227" s="58"/>
      <c r="P227" s="157">
        <f t="shared" ref="P227:P253" si="61">O227*H227</f>
        <v>0</v>
      </c>
      <c r="Q227" s="157">
        <v>4.4000000000000002E-4</v>
      </c>
      <c r="R227" s="157">
        <f t="shared" ref="R227:R253" si="62">Q227*H227</f>
        <v>2.3760000000000001E-3</v>
      </c>
      <c r="S227" s="157">
        <v>0</v>
      </c>
      <c r="T227" s="157">
        <f t="shared" ref="T227:T253" si="63">S227*H227</f>
        <v>0</v>
      </c>
      <c r="U227" s="158" t="s">
        <v>1</v>
      </c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192</v>
      </c>
      <c r="AT227" s="159" t="s">
        <v>140</v>
      </c>
      <c r="AU227" s="159" t="s">
        <v>144</v>
      </c>
      <c r="AY227" s="14" t="s">
        <v>138</v>
      </c>
      <c r="BE227" s="160">
        <f t="shared" ref="BE227:BE253" si="64">IF(N227="základná",J227,0)</f>
        <v>0</v>
      </c>
      <c r="BF227" s="160">
        <f t="shared" ref="BF227:BF253" si="65">IF(N227="znížená",J227,0)</f>
        <v>0</v>
      </c>
      <c r="BG227" s="160">
        <f t="shared" ref="BG227:BG253" si="66">IF(N227="zákl. prenesená",J227,0)</f>
        <v>0</v>
      </c>
      <c r="BH227" s="160">
        <f t="shared" ref="BH227:BH253" si="67">IF(N227="zníž. prenesená",J227,0)</f>
        <v>0</v>
      </c>
      <c r="BI227" s="160">
        <f t="shared" ref="BI227:BI253" si="68">IF(N227="nulová",J227,0)</f>
        <v>0</v>
      </c>
      <c r="BJ227" s="14" t="s">
        <v>144</v>
      </c>
      <c r="BK227" s="160">
        <f t="shared" ref="BK227:BK253" si="69">ROUND(I227*H227,2)</f>
        <v>0</v>
      </c>
      <c r="BL227" s="14" t="s">
        <v>192</v>
      </c>
      <c r="BM227" s="159" t="s">
        <v>799</v>
      </c>
    </row>
    <row r="228" spans="1:65" s="2" customFormat="1" ht="16.5" customHeight="1">
      <c r="A228" s="29"/>
      <c r="B228" s="146"/>
      <c r="C228" s="147" t="s">
        <v>512</v>
      </c>
      <c r="D228" s="147" t="s">
        <v>140</v>
      </c>
      <c r="E228" s="148" t="s">
        <v>1579</v>
      </c>
      <c r="F228" s="149" t="s">
        <v>1580</v>
      </c>
      <c r="G228" s="150" t="s">
        <v>283</v>
      </c>
      <c r="H228" s="151">
        <v>1.35</v>
      </c>
      <c r="I228" s="152"/>
      <c r="J228" s="153">
        <f t="shared" si="60"/>
        <v>0</v>
      </c>
      <c r="K228" s="154"/>
      <c r="L228" s="30"/>
      <c r="M228" s="155" t="s">
        <v>1</v>
      </c>
      <c r="N228" s="156" t="s">
        <v>38</v>
      </c>
      <c r="O228" s="58"/>
      <c r="P228" s="157">
        <f t="shared" si="61"/>
        <v>0</v>
      </c>
      <c r="Q228" s="157">
        <v>0</v>
      </c>
      <c r="R228" s="157">
        <f t="shared" si="62"/>
        <v>0</v>
      </c>
      <c r="S228" s="157">
        <v>0</v>
      </c>
      <c r="T228" s="157">
        <f t="shared" si="63"/>
        <v>0</v>
      </c>
      <c r="U228" s="158" t="s">
        <v>1</v>
      </c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192</v>
      </c>
      <c r="AT228" s="159" t="s">
        <v>140</v>
      </c>
      <c r="AU228" s="159" t="s">
        <v>144</v>
      </c>
      <c r="AY228" s="14" t="s">
        <v>138</v>
      </c>
      <c r="BE228" s="160">
        <f t="shared" si="64"/>
        <v>0</v>
      </c>
      <c r="BF228" s="160">
        <f t="shared" si="65"/>
        <v>0</v>
      </c>
      <c r="BG228" s="160">
        <f t="shared" si="66"/>
        <v>0</v>
      </c>
      <c r="BH228" s="160">
        <f t="shared" si="67"/>
        <v>0</v>
      </c>
      <c r="BI228" s="160">
        <f t="shared" si="68"/>
        <v>0</v>
      </c>
      <c r="BJ228" s="14" t="s">
        <v>144</v>
      </c>
      <c r="BK228" s="160">
        <f t="shared" si="69"/>
        <v>0</v>
      </c>
      <c r="BL228" s="14" t="s">
        <v>192</v>
      </c>
      <c r="BM228" s="159" t="s">
        <v>803</v>
      </c>
    </row>
    <row r="229" spans="1:65" s="2" customFormat="1" ht="24.2" customHeight="1">
      <c r="A229" s="29"/>
      <c r="B229" s="146"/>
      <c r="C229" s="147" t="s">
        <v>1298</v>
      </c>
      <c r="D229" s="147" t="s">
        <v>140</v>
      </c>
      <c r="E229" s="148" t="s">
        <v>1581</v>
      </c>
      <c r="F229" s="149" t="s">
        <v>1582</v>
      </c>
      <c r="G229" s="150" t="s">
        <v>186</v>
      </c>
      <c r="H229" s="151">
        <v>7</v>
      </c>
      <c r="I229" s="152"/>
      <c r="J229" s="153">
        <f t="shared" si="60"/>
        <v>0</v>
      </c>
      <c r="K229" s="154"/>
      <c r="L229" s="30"/>
      <c r="M229" s="155" t="s">
        <v>1</v>
      </c>
      <c r="N229" s="156" t="s">
        <v>38</v>
      </c>
      <c r="O229" s="58"/>
      <c r="P229" s="157">
        <f t="shared" si="61"/>
        <v>0</v>
      </c>
      <c r="Q229" s="157">
        <v>1E-4</v>
      </c>
      <c r="R229" s="157">
        <f t="shared" si="62"/>
        <v>6.9999999999999999E-4</v>
      </c>
      <c r="S229" s="157">
        <v>0</v>
      </c>
      <c r="T229" s="157">
        <f t="shared" si="63"/>
        <v>0</v>
      </c>
      <c r="U229" s="158" t="s">
        <v>1</v>
      </c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9" t="s">
        <v>192</v>
      </c>
      <c r="AT229" s="159" t="s">
        <v>140</v>
      </c>
      <c r="AU229" s="159" t="s">
        <v>144</v>
      </c>
      <c r="AY229" s="14" t="s">
        <v>138</v>
      </c>
      <c r="BE229" s="160">
        <f t="shared" si="64"/>
        <v>0</v>
      </c>
      <c r="BF229" s="160">
        <f t="shared" si="65"/>
        <v>0</v>
      </c>
      <c r="BG229" s="160">
        <f t="shared" si="66"/>
        <v>0</v>
      </c>
      <c r="BH229" s="160">
        <f t="shared" si="67"/>
        <v>0</v>
      </c>
      <c r="BI229" s="160">
        <f t="shared" si="68"/>
        <v>0</v>
      </c>
      <c r="BJ229" s="14" t="s">
        <v>144</v>
      </c>
      <c r="BK229" s="160">
        <f t="shared" si="69"/>
        <v>0</v>
      </c>
      <c r="BL229" s="14" t="s">
        <v>192</v>
      </c>
      <c r="BM229" s="159" t="s">
        <v>805</v>
      </c>
    </row>
    <row r="230" spans="1:65" s="2" customFormat="1" ht="16.5" customHeight="1">
      <c r="A230" s="29"/>
      <c r="B230" s="146"/>
      <c r="C230" s="147" t="s">
        <v>516</v>
      </c>
      <c r="D230" s="147" t="s">
        <v>140</v>
      </c>
      <c r="E230" s="148" t="s">
        <v>1583</v>
      </c>
      <c r="F230" s="149" t="s">
        <v>1584</v>
      </c>
      <c r="G230" s="150" t="s">
        <v>186</v>
      </c>
      <c r="H230" s="151">
        <v>7</v>
      </c>
      <c r="I230" s="152"/>
      <c r="J230" s="153">
        <f t="shared" si="60"/>
        <v>0</v>
      </c>
      <c r="K230" s="154"/>
      <c r="L230" s="30"/>
      <c r="M230" s="155" t="s">
        <v>1</v>
      </c>
      <c r="N230" s="156" t="s">
        <v>38</v>
      </c>
      <c r="O230" s="58"/>
      <c r="P230" s="157">
        <f t="shared" si="61"/>
        <v>0</v>
      </c>
      <c r="Q230" s="157">
        <v>0</v>
      </c>
      <c r="R230" s="157">
        <f t="shared" si="62"/>
        <v>0</v>
      </c>
      <c r="S230" s="157">
        <v>0</v>
      </c>
      <c r="T230" s="157">
        <f t="shared" si="63"/>
        <v>0</v>
      </c>
      <c r="U230" s="158" t="s">
        <v>1</v>
      </c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192</v>
      </c>
      <c r="AT230" s="159" t="s">
        <v>140</v>
      </c>
      <c r="AU230" s="159" t="s">
        <v>144</v>
      </c>
      <c r="AY230" s="14" t="s">
        <v>138</v>
      </c>
      <c r="BE230" s="160">
        <f t="shared" si="64"/>
        <v>0</v>
      </c>
      <c r="BF230" s="160">
        <f t="shared" si="65"/>
        <v>0</v>
      </c>
      <c r="BG230" s="160">
        <f t="shared" si="66"/>
        <v>0</v>
      </c>
      <c r="BH230" s="160">
        <f t="shared" si="67"/>
        <v>0</v>
      </c>
      <c r="BI230" s="160">
        <f t="shared" si="68"/>
        <v>0</v>
      </c>
      <c r="BJ230" s="14" t="s">
        <v>144</v>
      </c>
      <c r="BK230" s="160">
        <f t="shared" si="69"/>
        <v>0</v>
      </c>
      <c r="BL230" s="14" t="s">
        <v>192</v>
      </c>
      <c r="BM230" s="159" t="s">
        <v>808</v>
      </c>
    </row>
    <row r="231" spans="1:65" s="2" customFormat="1" ht="16.5" customHeight="1">
      <c r="A231" s="29"/>
      <c r="B231" s="146"/>
      <c r="C231" s="147" t="s">
        <v>513</v>
      </c>
      <c r="D231" s="147" t="s">
        <v>140</v>
      </c>
      <c r="E231" s="148" t="s">
        <v>1585</v>
      </c>
      <c r="F231" s="149" t="s">
        <v>1586</v>
      </c>
      <c r="G231" s="150" t="s">
        <v>1430</v>
      </c>
      <c r="H231" s="151">
        <v>4</v>
      </c>
      <c r="I231" s="152"/>
      <c r="J231" s="153">
        <f t="shared" si="60"/>
        <v>0</v>
      </c>
      <c r="K231" s="154"/>
      <c r="L231" s="30"/>
      <c r="M231" s="155" t="s">
        <v>1</v>
      </c>
      <c r="N231" s="156" t="s">
        <v>38</v>
      </c>
      <c r="O231" s="58"/>
      <c r="P231" s="157">
        <f t="shared" si="61"/>
        <v>0</v>
      </c>
      <c r="Q231" s="157">
        <v>1E-4</v>
      </c>
      <c r="R231" s="157">
        <f t="shared" si="62"/>
        <v>4.0000000000000002E-4</v>
      </c>
      <c r="S231" s="157">
        <v>0</v>
      </c>
      <c r="T231" s="157">
        <f t="shared" si="63"/>
        <v>0</v>
      </c>
      <c r="U231" s="158" t="s">
        <v>1</v>
      </c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192</v>
      </c>
      <c r="AT231" s="159" t="s">
        <v>140</v>
      </c>
      <c r="AU231" s="159" t="s">
        <v>144</v>
      </c>
      <c r="AY231" s="14" t="s">
        <v>138</v>
      </c>
      <c r="BE231" s="160">
        <f t="shared" si="64"/>
        <v>0</v>
      </c>
      <c r="BF231" s="160">
        <f t="shared" si="65"/>
        <v>0</v>
      </c>
      <c r="BG231" s="160">
        <f t="shared" si="66"/>
        <v>0</v>
      </c>
      <c r="BH231" s="160">
        <f t="shared" si="67"/>
        <v>0</v>
      </c>
      <c r="BI231" s="160">
        <f t="shared" si="68"/>
        <v>0</v>
      </c>
      <c r="BJ231" s="14" t="s">
        <v>144</v>
      </c>
      <c r="BK231" s="160">
        <f t="shared" si="69"/>
        <v>0</v>
      </c>
      <c r="BL231" s="14" t="s">
        <v>192</v>
      </c>
      <c r="BM231" s="159" t="s">
        <v>811</v>
      </c>
    </row>
    <row r="232" spans="1:65" s="2" customFormat="1" ht="16.5" customHeight="1">
      <c r="A232" s="29"/>
      <c r="B232" s="146"/>
      <c r="C232" s="147" t="s">
        <v>517</v>
      </c>
      <c r="D232" s="147" t="s">
        <v>140</v>
      </c>
      <c r="E232" s="148" t="s">
        <v>1587</v>
      </c>
      <c r="F232" s="149" t="s">
        <v>1588</v>
      </c>
      <c r="G232" s="150" t="s">
        <v>1430</v>
      </c>
      <c r="H232" s="151">
        <v>4</v>
      </c>
      <c r="I232" s="152"/>
      <c r="J232" s="153">
        <f t="shared" si="60"/>
        <v>0</v>
      </c>
      <c r="K232" s="154"/>
      <c r="L232" s="30"/>
      <c r="M232" s="155" t="s">
        <v>1</v>
      </c>
      <c r="N232" s="156" t="s">
        <v>38</v>
      </c>
      <c r="O232" s="58"/>
      <c r="P232" s="157">
        <f t="shared" si="61"/>
        <v>0</v>
      </c>
      <c r="Q232" s="157">
        <v>0</v>
      </c>
      <c r="R232" s="157">
        <f t="shared" si="62"/>
        <v>0</v>
      </c>
      <c r="S232" s="157">
        <v>0</v>
      </c>
      <c r="T232" s="157">
        <f t="shared" si="63"/>
        <v>0</v>
      </c>
      <c r="U232" s="158" t="s">
        <v>1</v>
      </c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192</v>
      </c>
      <c r="AT232" s="159" t="s">
        <v>140</v>
      </c>
      <c r="AU232" s="159" t="s">
        <v>144</v>
      </c>
      <c r="AY232" s="14" t="s">
        <v>138</v>
      </c>
      <c r="BE232" s="160">
        <f t="shared" si="64"/>
        <v>0</v>
      </c>
      <c r="BF232" s="160">
        <f t="shared" si="65"/>
        <v>0</v>
      </c>
      <c r="BG232" s="160">
        <f t="shared" si="66"/>
        <v>0</v>
      </c>
      <c r="BH232" s="160">
        <f t="shared" si="67"/>
        <v>0</v>
      </c>
      <c r="BI232" s="160">
        <f t="shared" si="68"/>
        <v>0</v>
      </c>
      <c r="BJ232" s="14" t="s">
        <v>144</v>
      </c>
      <c r="BK232" s="160">
        <f t="shared" si="69"/>
        <v>0</v>
      </c>
      <c r="BL232" s="14" t="s">
        <v>192</v>
      </c>
      <c r="BM232" s="159" t="s">
        <v>817</v>
      </c>
    </row>
    <row r="233" spans="1:65" s="2" customFormat="1" ht="21.75" customHeight="1">
      <c r="A233" s="29"/>
      <c r="B233" s="146"/>
      <c r="C233" s="147" t="s">
        <v>486</v>
      </c>
      <c r="D233" s="147" t="s">
        <v>140</v>
      </c>
      <c r="E233" s="148" t="s">
        <v>1589</v>
      </c>
      <c r="F233" s="149" t="s">
        <v>1590</v>
      </c>
      <c r="G233" s="150" t="s">
        <v>1430</v>
      </c>
      <c r="H233" s="151">
        <v>2</v>
      </c>
      <c r="I233" s="152"/>
      <c r="J233" s="153">
        <f t="shared" si="60"/>
        <v>0</v>
      </c>
      <c r="K233" s="154"/>
      <c r="L233" s="30"/>
      <c r="M233" s="155" t="s">
        <v>1</v>
      </c>
      <c r="N233" s="156" t="s">
        <v>38</v>
      </c>
      <c r="O233" s="58"/>
      <c r="P233" s="157">
        <f t="shared" si="61"/>
        <v>0</v>
      </c>
      <c r="Q233" s="157">
        <v>1E-4</v>
      </c>
      <c r="R233" s="157">
        <f t="shared" si="62"/>
        <v>2.0000000000000001E-4</v>
      </c>
      <c r="S233" s="157">
        <v>0</v>
      </c>
      <c r="T233" s="157">
        <f t="shared" si="63"/>
        <v>0</v>
      </c>
      <c r="U233" s="158" t="s">
        <v>1</v>
      </c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9" t="s">
        <v>192</v>
      </c>
      <c r="AT233" s="159" t="s">
        <v>140</v>
      </c>
      <c r="AU233" s="159" t="s">
        <v>144</v>
      </c>
      <c r="AY233" s="14" t="s">
        <v>138</v>
      </c>
      <c r="BE233" s="160">
        <f t="shared" si="64"/>
        <v>0</v>
      </c>
      <c r="BF233" s="160">
        <f t="shared" si="65"/>
        <v>0</v>
      </c>
      <c r="BG233" s="160">
        <f t="shared" si="66"/>
        <v>0</v>
      </c>
      <c r="BH233" s="160">
        <f t="shared" si="67"/>
        <v>0</v>
      </c>
      <c r="BI233" s="160">
        <f t="shared" si="68"/>
        <v>0</v>
      </c>
      <c r="BJ233" s="14" t="s">
        <v>144</v>
      </c>
      <c r="BK233" s="160">
        <f t="shared" si="69"/>
        <v>0</v>
      </c>
      <c r="BL233" s="14" t="s">
        <v>192</v>
      </c>
      <c r="BM233" s="159" t="s">
        <v>820</v>
      </c>
    </row>
    <row r="234" spans="1:65" s="2" customFormat="1" ht="16.5" customHeight="1">
      <c r="A234" s="29"/>
      <c r="B234" s="146"/>
      <c r="C234" s="147" t="s">
        <v>490</v>
      </c>
      <c r="D234" s="147" t="s">
        <v>140</v>
      </c>
      <c r="E234" s="148" t="s">
        <v>1591</v>
      </c>
      <c r="F234" s="149" t="s">
        <v>1592</v>
      </c>
      <c r="G234" s="150" t="s">
        <v>1430</v>
      </c>
      <c r="H234" s="151">
        <v>2</v>
      </c>
      <c r="I234" s="152"/>
      <c r="J234" s="153">
        <f t="shared" si="60"/>
        <v>0</v>
      </c>
      <c r="K234" s="154"/>
      <c r="L234" s="30"/>
      <c r="M234" s="155" t="s">
        <v>1</v>
      </c>
      <c r="N234" s="156" t="s">
        <v>38</v>
      </c>
      <c r="O234" s="58"/>
      <c r="P234" s="157">
        <f t="shared" si="61"/>
        <v>0</v>
      </c>
      <c r="Q234" s="157">
        <v>0</v>
      </c>
      <c r="R234" s="157">
        <f t="shared" si="62"/>
        <v>0</v>
      </c>
      <c r="S234" s="157">
        <v>0</v>
      </c>
      <c r="T234" s="157">
        <f t="shared" si="63"/>
        <v>0</v>
      </c>
      <c r="U234" s="158" t="s">
        <v>1</v>
      </c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192</v>
      </c>
      <c r="AT234" s="159" t="s">
        <v>140</v>
      </c>
      <c r="AU234" s="159" t="s">
        <v>144</v>
      </c>
      <c r="AY234" s="14" t="s">
        <v>138</v>
      </c>
      <c r="BE234" s="160">
        <f t="shared" si="64"/>
        <v>0</v>
      </c>
      <c r="BF234" s="160">
        <f t="shared" si="65"/>
        <v>0</v>
      </c>
      <c r="BG234" s="160">
        <f t="shared" si="66"/>
        <v>0</v>
      </c>
      <c r="BH234" s="160">
        <f t="shared" si="67"/>
        <v>0</v>
      </c>
      <c r="BI234" s="160">
        <f t="shared" si="68"/>
        <v>0</v>
      </c>
      <c r="BJ234" s="14" t="s">
        <v>144</v>
      </c>
      <c r="BK234" s="160">
        <f t="shared" si="69"/>
        <v>0</v>
      </c>
      <c r="BL234" s="14" t="s">
        <v>192</v>
      </c>
      <c r="BM234" s="159" t="s">
        <v>823</v>
      </c>
    </row>
    <row r="235" spans="1:65" s="2" customFormat="1" ht="16.5" customHeight="1">
      <c r="A235" s="29"/>
      <c r="B235" s="146"/>
      <c r="C235" s="147" t="s">
        <v>493</v>
      </c>
      <c r="D235" s="147" t="s">
        <v>140</v>
      </c>
      <c r="E235" s="148" t="s">
        <v>1593</v>
      </c>
      <c r="F235" s="149" t="s">
        <v>1594</v>
      </c>
      <c r="G235" s="150" t="s">
        <v>1430</v>
      </c>
      <c r="H235" s="151">
        <v>4</v>
      </c>
      <c r="I235" s="152"/>
      <c r="J235" s="153">
        <f t="shared" si="60"/>
        <v>0</v>
      </c>
      <c r="K235" s="154"/>
      <c r="L235" s="30"/>
      <c r="M235" s="155" t="s">
        <v>1</v>
      </c>
      <c r="N235" s="156" t="s">
        <v>38</v>
      </c>
      <c r="O235" s="58"/>
      <c r="P235" s="157">
        <f t="shared" si="61"/>
        <v>0</v>
      </c>
      <c r="Q235" s="157">
        <v>0</v>
      </c>
      <c r="R235" s="157">
        <f t="shared" si="62"/>
        <v>0</v>
      </c>
      <c r="S235" s="157">
        <v>0</v>
      </c>
      <c r="T235" s="157">
        <f t="shared" si="63"/>
        <v>0</v>
      </c>
      <c r="U235" s="158" t="s">
        <v>1</v>
      </c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192</v>
      </c>
      <c r="AT235" s="159" t="s">
        <v>140</v>
      </c>
      <c r="AU235" s="159" t="s">
        <v>144</v>
      </c>
      <c r="AY235" s="14" t="s">
        <v>138</v>
      </c>
      <c r="BE235" s="160">
        <f t="shared" si="64"/>
        <v>0</v>
      </c>
      <c r="BF235" s="160">
        <f t="shared" si="65"/>
        <v>0</v>
      </c>
      <c r="BG235" s="160">
        <f t="shared" si="66"/>
        <v>0</v>
      </c>
      <c r="BH235" s="160">
        <f t="shared" si="67"/>
        <v>0</v>
      </c>
      <c r="BI235" s="160">
        <f t="shared" si="68"/>
        <v>0</v>
      </c>
      <c r="BJ235" s="14" t="s">
        <v>144</v>
      </c>
      <c r="BK235" s="160">
        <f t="shared" si="69"/>
        <v>0</v>
      </c>
      <c r="BL235" s="14" t="s">
        <v>192</v>
      </c>
      <c r="BM235" s="159" t="s">
        <v>826</v>
      </c>
    </row>
    <row r="236" spans="1:65" s="2" customFormat="1" ht="16.5" customHeight="1">
      <c r="A236" s="29"/>
      <c r="B236" s="146"/>
      <c r="C236" s="147" t="s">
        <v>496</v>
      </c>
      <c r="D236" s="147" t="s">
        <v>140</v>
      </c>
      <c r="E236" s="148" t="s">
        <v>1595</v>
      </c>
      <c r="F236" s="149" t="s">
        <v>1596</v>
      </c>
      <c r="G236" s="150" t="s">
        <v>1430</v>
      </c>
      <c r="H236" s="151">
        <v>4</v>
      </c>
      <c r="I236" s="152"/>
      <c r="J236" s="153">
        <f t="shared" si="60"/>
        <v>0</v>
      </c>
      <c r="K236" s="154"/>
      <c r="L236" s="30"/>
      <c r="M236" s="155" t="s">
        <v>1</v>
      </c>
      <c r="N236" s="156" t="s">
        <v>38</v>
      </c>
      <c r="O236" s="58"/>
      <c r="P236" s="157">
        <f t="shared" si="61"/>
        <v>0</v>
      </c>
      <c r="Q236" s="157">
        <v>0</v>
      </c>
      <c r="R236" s="157">
        <f t="shared" si="62"/>
        <v>0</v>
      </c>
      <c r="S236" s="157">
        <v>0</v>
      </c>
      <c r="T236" s="157">
        <f t="shared" si="63"/>
        <v>0</v>
      </c>
      <c r="U236" s="158" t="s">
        <v>1</v>
      </c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192</v>
      </c>
      <c r="AT236" s="159" t="s">
        <v>140</v>
      </c>
      <c r="AU236" s="159" t="s">
        <v>144</v>
      </c>
      <c r="AY236" s="14" t="s">
        <v>138</v>
      </c>
      <c r="BE236" s="160">
        <f t="shared" si="64"/>
        <v>0</v>
      </c>
      <c r="BF236" s="160">
        <f t="shared" si="65"/>
        <v>0</v>
      </c>
      <c r="BG236" s="160">
        <f t="shared" si="66"/>
        <v>0</v>
      </c>
      <c r="BH236" s="160">
        <f t="shared" si="67"/>
        <v>0</v>
      </c>
      <c r="BI236" s="160">
        <f t="shared" si="68"/>
        <v>0</v>
      </c>
      <c r="BJ236" s="14" t="s">
        <v>144</v>
      </c>
      <c r="BK236" s="160">
        <f t="shared" si="69"/>
        <v>0</v>
      </c>
      <c r="BL236" s="14" t="s">
        <v>192</v>
      </c>
      <c r="BM236" s="159" t="s">
        <v>829</v>
      </c>
    </row>
    <row r="237" spans="1:65" s="2" customFormat="1" ht="16.5" customHeight="1">
      <c r="A237" s="29"/>
      <c r="B237" s="146"/>
      <c r="C237" s="147" t="s">
        <v>520</v>
      </c>
      <c r="D237" s="147" t="s">
        <v>140</v>
      </c>
      <c r="E237" s="148" t="s">
        <v>1597</v>
      </c>
      <c r="F237" s="149" t="s">
        <v>1598</v>
      </c>
      <c r="G237" s="150" t="s">
        <v>186</v>
      </c>
      <c r="H237" s="151">
        <v>19.899999999999999</v>
      </c>
      <c r="I237" s="152"/>
      <c r="J237" s="153">
        <f t="shared" si="60"/>
        <v>0</v>
      </c>
      <c r="K237" s="154"/>
      <c r="L237" s="30"/>
      <c r="M237" s="155" t="s">
        <v>1</v>
      </c>
      <c r="N237" s="156" t="s">
        <v>38</v>
      </c>
      <c r="O237" s="58"/>
      <c r="P237" s="157">
        <f t="shared" si="61"/>
        <v>0</v>
      </c>
      <c r="Q237" s="157">
        <v>0</v>
      </c>
      <c r="R237" s="157">
        <f t="shared" si="62"/>
        <v>0</v>
      </c>
      <c r="S237" s="157">
        <v>0</v>
      </c>
      <c r="T237" s="157">
        <f t="shared" si="63"/>
        <v>0</v>
      </c>
      <c r="U237" s="158" t="s">
        <v>1</v>
      </c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9" t="s">
        <v>192</v>
      </c>
      <c r="AT237" s="159" t="s">
        <v>140</v>
      </c>
      <c r="AU237" s="159" t="s">
        <v>144</v>
      </c>
      <c r="AY237" s="14" t="s">
        <v>138</v>
      </c>
      <c r="BE237" s="160">
        <f t="shared" si="64"/>
        <v>0</v>
      </c>
      <c r="BF237" s="160">
        <f t="shared" si="65"/>
        <v>0</v>
      </c>
      <c r="BG237" s="160">
        <f t="shared" si="66"/>
        <v>0</v>
      </c>
      <c r="BH237" s="160">
        <f t="shared" si="67"/>
        <v>0</v>
      </c>
      <c r="BI237" s="160">
        <f t="shared" si="68"/>
        <v>0</v>
      </c>
      <c r="BJ237" s="14" t="s">
        <v>144</v>
      </c>
      <c r="BK237" s="160">
        <f t="shared" si="69"/>
        <v>0</v>
      </c>
      <c r="BL237" s="14" t="s">
        <v>192</v>
      </c>
      <c r="BM237" s="159" t="s">
        <v>834</v>
      </c>
    </row>
    <row r="238" spans="1:65" s="2" customFormat="1" ht="16.5" customHeight="1">
      <c r="A238" s="29"/>
      <c r="B238" s="146"/>
      <c r="C238" s="147" t="s">
        <v>523</v>
      </c>
      <c r="D238" s="147" t="s">
        <v>140</v>
      </c>
      <c r="E238" s="148" t="s">
        <v>1599</v>
      </c>
      <c r="F238" s="149" t="s">
        <v>1600</v>
      </c>
      <c r="G238" s="150" t="s">
        <v>186</v>
      </c>
      <c r="H238" s="151">
        <v>19.899999999999999</v>
      </c>
      <c r="I238" s="152"/>
      <c r="J238" s="153">
        <f t="shared" si="60"/>
        <v>0</v>
      </c>
      <c r="K238" s="154"/>
      <c r="L238" s="30"/>
      <c r="M238" s="155" t="s">
        <v>1</v>
      </c>
      <c r="N238" s="156" t="s">
        <v>38</v>
      </c>
      <c r="O238" s="58"/>
      <c r="P238" s="157">
        <f t="shared" si="61"/>
        <v>0</v>
      </c>
      <c r="Q238" s="157">
        <v>0</v>
      </c>
      <c r="R238" s="157">
        <f t="shared" si="62"/>
        <v>0</v>
      </c>
      <c r="S238" s="157">
        <v>0</v>
      </c>
      <c r="T238" s="157">
        <f t="shared" si="63"/>
        <v>0</v>
      </c>
      <c r="U238" s="158" t="s">
        <v>1</v>
      </c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9" t="s">
        <v>192</v>
      </c>
      <c r="AT238" s="159" t="s">
        <v>140</v>
      </c>
      <c r="AU238" s="159" t="s">
        <v>144</v>
      </c>
      <c r="AY238" s="14" t="s">
        <v>138</v>
      </c>
      <c r="BE238" s="160">
        <f t="shared" si="64"/>
        <v>0</v>
      </c>
      <c r="BF238" s="160">
        <f t="shared" si="65"/>
        <v>0</v>
      </c>
      <c r="BG238" s="160">
        <f t="shared" si="66"/>
        <v>0</v>
      </c>
      <c r="BH238" s="160">
        <f t="shared" si="67"/>
        <v>0</v>
      </c>
      <c r="BI238" s="160">
        <f t="shared" si="68"/>
        <v>0</v>
      </c>
      <c r="BJ238" s="14" t="s">
        <v>144</v>
      </c>
      <c r="BK238" s="160">
        <f t="shared" si="69"/>
        <v>0</v>
      </c>
      <c r="BL238" s="14" t="s">
        <v>192</v>
      </c>
      <c r="BM238" s="159" t="s">
        <v>837</v>
      </c>
    </row>
    <row r="239" spans="1:65" s="2" customFormat="1" ht="16.5" customHeight="1">
      <c r="A239" s="29"/>
      <c r="B239" s="146"/>
      <c r="C239" s="147" t="s">
        <v>475</v>
      </c>
      <c r="D239" s="147" t="s">
        <v>140</v>
      </c>
      <c r="E239" s="148" t="s">
        <v>1601</v>
      </c>
      <c r="F239" s="149" t="s">
        <v>1602</v>
      </c>
      <c r="G239" s="150" t="s">
        <v>1430</v>
      </c>
      <c r="H239" s="151">
        <v>21</v>
      </c>
      <c r="I239" s="152"/>
      <c r="J239" s="153">
        <f t="shared" si="60"/>
        <v>0</v>
      </c>
      <c r="K239" s="154"/>
      <c r="L239" s="30"/>
      <c r="M239" s="155" t="s">
        <v>1</v>
      </c>
      <c r="N239" s="156" t="s">
        <v>38</v>
      </c>
      <c r="O239" s="58"/>
      <c r="P239" s="157">
        <f t="shared" si="61"/>
        <v>0</v>
      </c>
      <c r="Q239" s="157">
        <v>1.0000000000000001E-5</v>
      </c>
      <c r="R239" s="157">
        <f t="shared" si="62"/>
        <v>2.1000000000000001E-4</v>
      </c>
      <c r="S239" s="157">
        <v>0</v>
      </c>
      <c r="T239" s="157">
        <f t="shared" si="63"/>
        <v>0</v>
      </c>
      <c r="U239" s="158" t="s">
        <v>1</v>
      </c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192</v>
      </c>
      <c r="AT239" s="159" t="s">
        <v>140</v>
      </c>
      <c r="AU239" s="159" t="s">
        <v>144</v>
      </c>
      <c r="AY239" s="14" t="s">
        <v>138</v>
      </c>
      <c r="BE239" s="160">
        <f t="shared" si="64"/>
        <v>0</v>
      </c>
      <c r="BF239" s="160">
        <f t="shared" si="65"/>
        <v>0</v>
      </c>
      <c r="BG239" s="160">
        <f t="shared" si="66"/>
        <v>0</v>
      </c>
      <c r="BH239" s="160">
        <f t="shared" si="67"/>
        <v>0</v>
      </c>
      <c r="BI239" s="160">
        <f t="shared" si="68"/>
        <v>0</v>
      </c>
      <c r="BJ239" s="14" t="s">
        <v>144</v>
      </c>
      <c r="BK239" s="160">
        <f t="shared" si="69"/>
        <v>0</v>
      </c>
      <c r="BL239" s="14" t="s">
        <v>192</v>
      </c>
      <c r="BM239" s="159" t="s">
        <v>840</v>
      </c>
    </row>
    <row r="240" spans="1:65" s="2" customFormat="1" ht="16.5" customHeight="1">
      <c r="A240" s="29"/>
      <c r="B240" s="146"/>
      <c r="C240" s="147" t="s">
        <v>530</v>
      </c>
      <c r="D240" s="147" t="s">
        <v>140</v>
      </c>
      <c r="E240" s="148" t="s">
        <v>1603</v>
      </c>
      <c r="F240" s="149" t="s">
        <v>1604</v>
      </c>
      <c r="G240" s="150" t="s">
        <v>1430</v>
      </c>
      <c r="H240" s="151">
        <v>21</v>
      </c>
      <c r="I240" s="152"/>
      <c r="J240" s="153">
        <f t="shared" si="60"/>
        <v>0</v>
      </c>
      <c r="K240" s="154"/>
      <c r="L240" s="30"/>
      <c r="M240" s="155" t="s">
        <v>1</v>
      </c>
      <c r="N240" s="156" t="s">
        <v>38</v>
      </c>
      <c r="O240" s="58"/>
      <c r="P240" s="157">
        <f t="shared" si="61"/>
        <v>0</v>
      </c>
      <c r="Q240" s="157">
        <v>0</v>
      </c>
      <c r="R240" s="157">
        <f t="shared" si="62"/>
        <v>0</v>
      </c>
      <c r="S240" s="157">
        <v>0</v>
      </c>
      <c r="T240" s="157">
        <f t="shared" si="63"/>
        <v>0</v>
      </c>
      <c r="U240" s="158" t="s">
        <v>1</v>
      </c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192</v>
      </c>
      <c r="AT240" s="159" t="s">
        <v>140</v>
      </c>
      <c r="AU240" s="159" t="s">
        <v>144</v>
      </c>
      <c r="AY240" s="14" t="s">
        <v>138</v>
      </c>
      <c r="BE240" s="160">
        <f t="shared" si="64"/>
        <v>0</v>
      </c>
      <c r="BF240" s="160">
        <f t="shared" si="65"/>
        <v>0</v>
      </c>
      <c r="BG240" s="160">
        <f t="shared" si="66"/>
        <v>0</v>
      </c>
      <c r="BH240" s="160">
        <f t="shared" si="67"/>
        <v>0</v>
      </c>
      <c r="BI240" s="160">
        <f t="shared" si="68"/>
        <v>0</v>
      </c>
      <c r="BJ240" s="14" t="s">
        <v>144</v>
      </c>
      <c r="BK240" s="160">
        <f t="shared" si="69"/>
        <v>0</v>
      </c>
      <c r="BL240" s="14" t="s">
        <v>192</v>
      </c>
      <c r="BM240" s="159" t="s">
        <v>843</v>
      </c>
    </row>
    <row r="241" spans="1:65" s="2" customFormat="1" ht="16.5" customHeight="1">
      <c r="A241" s="29"/>
      <c r="B241" s="146"/>
      <c r="C241" s="147" t="s">
        <v>564</v>
      </c>
      <c r="D241" s="147" t="s">
        <v>140</v>
      </c>
      <c r="E241" s="148" t="s">
        <v>1605</v>
      </c>
      <c r="F241" s="149" t="s">
        <v>1606</v>
      </c>
      <c r="G241" s="150" t="s">
        <v>1430</v>
      </c>
      <c r="H241" s="151">
        <v>2</v>
      </c>
      <c r="I241" s="152"/>
      <c r="J241" s="153">
        <f t="shared" si="60"/>
        <v>0</v>
      </c>
      <c r="K241" s="154"/>
      <c r="L241" s="30"/>
      <c r="M241" s="155" t="s">
        <v>1</v>
      </c>
      <c r="N241" s="156" t="s">
        <v>38</v>
      </c>
      <c r="O241" s="58"/>
      <c r="P241" s="157">
        <f t="shared" si="61"/>
        <v>0</v>
      </c>
      <c r="Q241" s="157">
        <v>0</v>
      </c>
      <c r="R241" s="157">
        <f t="shared" si="62"/>
        <v>0</v>
      </c>
      <c r="S241" s="157">
        <v>0</v>
      </c>
      <c r="T241" s="157">
        <f t="shared" si="63"/>
        <v>0</v>
      </c>
      <c r="U241" s="158" t="s">
        <v>1</v>
      </c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192</v>
      </c>
      <c r="AT241" s="159" t="s">
        <v>140</v>
      </c>
      <c r="AU241" s="159" t="s">
        <v>144</v>
      </c>
      <c r="AY241" s="14" t="s">
        <v>138</v>
      </c>
      <c r="BE241" s="160">
        <f t="shared" si="64"/>
        <v>0</v>
      </c>
      <c r="BF241" s="160">
        <f t="shared" si="65"/>
        <v>0</v>
      </c>
      <c r="BG241" s="160">
        <f t="shared" si="66"/>
        <v>0</v>
      </c>
      <c r="BH241" s="160">
        <f t="shared" si="67"/>
        <v>0</v>
      </c>
      <c r="BI241" s="160">
        <f t="shared" si="68"/>
        <v>0</v>
      </c>
      <c r="BJ241" s="14" t="s">
        <v>144</v>
      </c>
      <c r="BK241" s="160">
        <f t="shared" si="69"/>
        <v>0</v>
      </c>
      <c r="BL241" s="14" t="s">
        <v>192</v>
      </c>
      <c r="BM241" s="159" t="s">
        <v>847</v>
      </c>
    </row>
    <row r="242" spans="1:65" s="2" customFormat="1" ht="16.5" customHeight="1">
      <c r="A242" s="29"/>
      <c r="B242" s="146"/>
      <c r="C242" s="147" t="s">
        <v>567</v>
      </c>
      <c r="D242" s="147" t="s">
        <v>140</v>
      </c>
      <c r="E242" s="148" t="s">
        <v>1607</v>
      </c>
      <c r="F242" s="149" t="s">
        <v>1608</v>
      </c>
      <c r="G242" s="150" t="s">
        <v>1430</v>
      </c>
      <c r="H242" s="151">
        <v>2</v>
      </c>
      <c r="I242" s="152"/>
      <c r="J242" s="153">
        <f t="shared" si="60"/>
        <v>0</v>
      </c>
      <c r="K242" s="154"/>
      <c r="L242" s="30"/>
      <c r="M242" s="155" t="s">
        <v>1</v>
      </c>
      <c r="N242" s="156" t="s">
        <v>38</v>
      </c>
      <c r="O242" s="58"/>
      <c r="P242" s="157">
        <f t="shared" si="61"/>
        <v>0</v>
      </c>
      <c r="Q242" s="157">
        <v>0</v>
      </c>
      <c r="R242" s="157">
        <f t="shared" si="62"/>
        <v>0</v>
      </c>
      <c r="S242" s="157">
        <v>0</v>
      </c>
      <c r="T242" s="157">
        <f t="shared" si="63"/>
        <v>0</v>
      </c>
      <c r="U242" s="158" t="s">
        <v>1</v>
      </c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192</v>
      </c>
      <c r="AT242" s="159" t="s">
        <v>140</v>
      </c>
      <c r="AU242" s="159" t="s">
        <v>144</v>
      </c>
      <c r="AY242" s="14" t="s">
        <v>138</v>
      </c>
      <c r="BE242" s="160">
        <f t="shared" si="64"/>
        <v>0</v>
      </c>
      <c r="BF242" s="160">
        <f t="shared" si="65"/>
        <v>0</v>
      </c>
      <c r="BG242" s="160">
        <f t="shared" si="66"/>
        <v>0</v>
      </c>
      <c r="BH242" s="160">
        <f t="shared" si="67"/>
        <v>0</v>
      </c>
      <c r="BI242" s="160">
        <f t="shared" si="68"/>
        <v>0</v>
      </c>
      <c r="BJ242" s="14" t="s">
        <v>144</v>
      </c>
      <c r="BK242" s="160">
        <f t="shared" si="69"/>
        <v>0</v>
      </c>
      <c r="BL242" s="14" t="s">
        <v>192</v>
      </c>
      <c r="BM242" s="159" t="s">
        <v>850</v>
      </c>
    </row>
    <row r="243" spans="1:65" s="2" customFormat="1" ht="16.5" customHeight="1">
      <c r="A243" s="29"/>
      <c r="B243" s="146"/>
      <c r="C243" s="147" t="s">
        <v>300</v>
      </c>
      <c r="D243" s="147" t="s">
        <v>140</v>
      </c>
      <c r="E243" s="148" t="s">
        <v>1609</v>
      </c>
      <c r="F243" s="149" t="s">
        <v>1610</v>
      </c>
      <c r="G243" s="150" t="s">
        <v>1430</v>
      </c>
      <c r="H243" s="151">
        <v>1</v>
      </c>
      <c r="I243" s="152"/>
      <c r="J243" s="153">
        <f t="shared" si="60"/>
        <v>0</v>
      </c>
      <c r="K243" s="154"/>
      <c r="L243" s="30"/>
      <c r="M243" s="155" t="s">
        <v>1</v>
      </c>
      <c r="N243" s="156" t="s">
        <v>38</v>
      </c>
      <c r="O243" s="58"/>
      <c r="P243" s="157">
        <f t="shared" si="61"/>
        <v>0</v>
      </c>
      <c r="Q243" s="157">
        <v>0</v>
      </c>
      <c r="R243" s="157">
        <f t="shared" si="62"/>
        <v>0</v>
      </c>
      <c r="S243" s="157">
        <v>0</v>
      </c>
      <c r="T243" s="157">
        <f t="shared" si="63"/>
        <v>0</v>
      </c>
      <c r="U243" s="158" t="s">
        <v>1</v>
      </c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9" t="s">
        <v>192</v>
      </c>
      <c r="AT243" s="159" t="s">
        <v>140</v>
      </c>
      <c r="AU243" s="159" t="s">
        <v>144</v>
      </c>
      <c r="AY243" s="14" t="s">
        <v>138</v>
      </c>
      <c r="BE243" s="160">
        <f t="shared" si="64"/>
        <v>0</v>
      </c>
      <c r="BF243" s="160">
        <f t="shared" si="65"/>
        <v>0</v>
      </c>
      <c r="BG243" s="160">
        <f t="shared" si="66"/>
        <v>0</v>
      </c>
      <c r="BH243" s="160">
        <f t="shared" si="67"/>
        <v>0</v>
      </c>
      <c r="BI243" s="160">
        <f t="shared" si="68"/>
        <v>0</v>
      </c>
      <c r="BJ243" s="14" t="s">
        <v>144</v>
      </c>
      <c r="BK243" s="160">
        <f t="shared" si="69"/>
        <v>0</v>
      </c>
      <c r="BL243" s="14" t="s">
        <v>192</v>
      </c>
      <c r="BM243" s="159" t="s">
        <v>851</v>
      </c>
    </row>
    <row r="244" spans="1:65" s="2" customFormat="1" ht="16.5" customHeight="1">
      <c r="A244" s="29"/>
      <c r="B244" s="146"/>
      <c r="C244" s="147" t="s">
        <v>599</v>
      </c>
      <c r="D244" s="147" t="s">
        <v>140</v>
      </c>
      <c r="E244" s="148" t="s">
        <v>1611</v>
      </c>
      <c r="F244" s="149" t="s">
        <v>1612</v>
      </c>
      <c r="G244" s="150" t="s">
        <v>1430</v>
      </c>
      <c r="H244" s="151">
        <v>1</v>
      </c>
      <c r="I244" s="152"/>
      <c r="J244" s="153">
        <f t="shared" si="60"/>
        <v>0</v>
      </c>
      <c r="K244" s="154"/>
      <c r="L244" s="30"/>
      <c r="M244" s="155" t="s">
        <v>1</v>
      </c>
      <c r="N244" s="156" t="s">
        <v>38</v>
      </c>
      <c r="O244" s="58"/>
      <c r="P244" s="157">
        <f t="shared" si="61"/>
        <v>0</v>
      </c>
      <c r="Q244" s="157">
        <v>0</v>
      </c>
      <c r="R244" s="157">
        <f t="shared" si="62"/>
        <v>0</v>
      </c>
      <c r="S244" s="157">
        <v>0</v>
      </c>
      <c r="T244" s="157">
        <f t="shared" si="63"/>
        <v>0</v>
      </c>
      <c r="U244" s="158" t="s">
        <v>1</v>
      </c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9" t="s">
        <v>192</v>
      </c>
      <c r="AT244" s="159" t="s">
        <v>140</v>
      </c>
      <c r="AU244" s="159" t="s">
        <v>144</v>
      </c>
      <c r="AY244" s="14" t="s">
        <v>138</v>
      </c>
      <c r="BE244" s="160">
        <f t="shared" si="64"/>
        <v>0</v>
      </c>
      <c r="BF244" s="160">
        <f t="shared" si="65"/>
        <v>0</v>
      </c>
      <c r="BG244" s="160">
        <f t="shared" si="66"/>
        <v>0</v>
      </c>
      <c r="BH244" s="160">
        <f t="shared" si="67"/>
        <v>0</v>
      </c>
      <c r="BI244" s="160">
        <f t="shared" si="68"/>
        <v>0</v>
      </c>
      <c r="BJ244" s="14" t="s">
        <v>144</v>
      </c>
      <c r="BK244" s="160">
        <f t="shared" si="69"/>
        <v>0</v>
      </c>
      <c r="BL244" s="14" t="s">
        <v>192</v>
      </c>
      <c r="BM244" s="159" t="s">
        <v>853</v>
      </c>
    </row>
    <row r="245" spans="1:65" s="2" customFormat="1" ht="16.5" customHeight="1">
      <c r="A245" s="29"/>
      <c r="B245" s="146"/>
      <c r="C245" s="147" t="s">
        <v>610</v>
      </c>
      <c r="D245" s="147" t="s">
        <v>140</v>
      </c>
      <c r="E245" s="148" t="s">
        <v>1613</v>
      </c>
      <c r="F245" s="149" t="s">
        <v>1614</v>
      </c>
      <c r="G245" s="150" t="s">
        <v>1430</v>
      </c>
      <c r="H245" s="151">
        <v>3</v>
      </c>
      <c r="I245" s="152"/>
      <c r="J245" s="153">
        <f t="shared" si="60"/>
        <v>0</v>
      </c>
      <c r="K245" s="154"/>
      <c r="L245" s="30"/>
      <c r="M245" s="155" t="s">
        <v>1</v>
      </c>
      <c r="N245" s="156" t="s">
        <v>38</v>
      </c>
      <c r="O245" s="58"/>
      <c r="P245" s="157">
        <f t="shared" si="61"/>
        <v>0</v>
      </c>
      <c r="Q245" s="157">
        <v>0</v>
      </c>
      <c r="R245" s="157">
        <f t="shared" si="62"/>
        <v>0</v>
      </c>
      <c r="S245" s="157">
        <v>0</v>
      </c>
      <c r="T245" s="157">
        <f t="shared" si="63"/>
        <v>0</v>
      </c>
      <c r="U245" s="158" t="s">
        <v>1</v>
      </c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192</v>
      </c>
      <c r="AT245" s="159" t="s">
        <v>140</v>
      </c>
      <c r="AU245" s="159" t="s">
        <v>144</v>
      </c>
      <c r="AY245" s="14" t="s">
        <v>138</v>
      </c>
      <c r="BE245" s="160">
        <f t="shared" si="64"/>
        <v>0</v>
      </c>
      <c r="BF245" s="160">
        <f t="shared" si="65"/>
        <v>0</v>
      </c>
      <c r="BG245" s="160">
        <f t="shared" si="66"/>
        <v>0</v>
      </c>
      <c r="BH245" s="160">
        <f t="shared" si="67"/>
        <v>0</v>
      </c>
      <c r="BI245" s="160">
        <f t="shared" si="68"/>
        <v>0</v>
      </c>
      <c r="BJ245" s="14" t="s">
        <v>144</v>
      </c>
      <c r="BK245" s="160">
        <f t="shared" si="69"/>
        <v>0</v>
      </c>
      <c r="BL245" s="14" t="s">
        <v>192</v>
      </c>
      <c r="BM245" s="159" t="s">
        <v>1350</v>
      </c>
    </row>
    <row r="246" spans="1:65" s="2" customFormat="1" ht="16.5" customHeight="1">
      <c r="A246" s="29"/>
      <c r="B246" s="146"/>
      <c r="C246" s="147" t="s">
        <v>532</v>
      </c>
      <c r="D246" s="147" t="s">
        <v>140</v>
      </c>
      <c r="E246" s="148" t="s">
        <v>1615</v>
      </c>
      <c r="F246" s="149" t="s">
        <v>1616</v>
      </c>
      <c r="G246" s="150" t="s">
        <v>1430</v>
      </c>
      <c r="H246" s="151">
        <v>3</v>
      </c>
      <c r="I246" s="152"/>
      <c r="J246" s="153">
        <f t="shared" si="60"/>
        <v>0</v>
      </c>
      <c r="K246" s="154"/>
      <c r="L246" s="30"/>
      <c r="M246" s="155" t="s">
        <v>1</v>
      </c>
      <c r="N246" s="156" t="s">
        <v>38</v>
      </c>
      <c r="O246" s="58"/>
      <c r="P246" s="157">
        <f t="shared" si="61"/>
        <v>0</v>
      </c>
      <c r="Q246" s="157">
        <v>0</v>
      </c>
      <c r="R246" s="157">
        <f t="shared" si="62"/>
        <v>0</v>
      </c>
      <c r="S246" s="157">
        <v>0</v>
      </c>
      <c r="T246" s="157">
        <f t="shared" si="63"/>
        <v>0</v>
      </c>
      <c r="U246" s="158" t="s">
        <v>1</v>
      </c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192</v>
      </c>
      <c r="AT246" s="159" t="s">
        <v>140</v>
      </c>
      <c r="AU246" s="159" t="s">
        <v>144</v>
      </c>
      <c r="AY246" s="14" t="s">
        <v>138</v>
      </c>
      <c r="BE246" s="160">
        <f t="shared" si="64"/>
        <v>0</v>
      </c>
      <c r="BF246" s="160">
        <f t="shared" si="65"/>
        <v>0</v>
      </c>
      <c r="BG246" s="160">
        <f t="shared" si="66"/>
        <v>0</v>
      </c>
      <c r="BH246" s="160">
        <f t="shared" si="67"/>
        <v>0</v>
      </c>
      <c r="BI246" s="160">
        <f t="shared" si="68"/>
        <v>0</v>
      </c>
      <c r="BJ246" s="14" t="s">
        <v>144</v>
      </c>
      <c r="BK246" s="160">
        <f t="shared" si="69"/>
        <v>0</v>
      </c>
      <c r="BL246" s="14" t="s">
        <v>192</v>
      </c>
      <c r="BM246" s="159" t="s">
        <v>856</v>
      </c>
    </row>
    <row r="247" spans="1:65" s="2" customFormat="1" ht="16.5" customHeight="1">
      <c r="A247" s="29"/>
      <c r="B247" s="146"/>
      <c r="C247" s="147" t="s">
        <v>633</v>
      </c>
      <c r="D247" s="147" t="s">
        <v>140</v>
      </c>
      <c r="E247" s="148" t="s">
        <v>1617</v>
      </c>
      <c r="F247" s="149" t="s">
        <v>1618</v>
      </c>
      <c r="G247" s="150" t="s">
        <v>1430</v>
      </c>
      <c r="H247" s="151">
        <v>2</v>
      </c>
      <c r="I247" s="152"/>
      <c r="J247" s="153">
        <f t="shared" si="60"/>
        <v>0</v>
      </c>
      <c r="K247" s="154"/>
      <c r="L247" s="30"/>
      <c r="M247" s="155" t="s">
        <v>1</v>
      </c>
      <c r="N247" s="156" t="s">
        <v>38</v>
      </c>
      <c r="O247" s="58"/>
      <c r="P247" s="157">
        <f t="shared" si="61"/>
        <v>0</v>
      </c>
      <c r="Q247" s="157">
        <v>0</v>
      </c>
      <c r="R247" s="157">
        <f t="shared" si="62"/>
        <v>0</v>
      </c>
      <c r="S247" s="157">
        <v>0</v>
      </c>
      <c r="T247" s="157">
        <f t="shared" si="63"/>
        <v>0</v>
      </c>
      <c r="U247" s="158" t="s">
        <v>1</v>
      </c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9" t="s">
        <v>192</v>
      </c>
      <c r="AT247" s="159" t="s">
        <v>140</v>
      </c>
      <c r="AU247" s="159" t="s">
        <v>144</v>
      </c>
      <c r="AY247" s="14" t="s">
        <v>138</v>
      </c>
      <c r="BE247" s="160">
        <f t="shared" si="64"/>
        <v>0</v>
      </c>
      <c r="BF247" s="160">
        <f t="shared" si="65"/>
        <v>0</v>
      </c>
      <c r="BG247" s="160">
        <f t="shared" si="66"/>
        <v>0</v>
      </c>
      <c r="BH247" s="160">
        <f t="shared" si="67"/>
        <v>0</v>
      </c>
      <c r="BI247" s="160">
        <f t="shared" si="68"/>
        <v>0</v>
      </c>
      <c r="BJ247" s="14" t="s">
        <v>144</v>
      </c>
      <c r="BK247" s="160">
        <f t="shared" si="69"/>
        <v>0</v>
      </c>
      <c r="BL247" s="14" t="s">
        <v>192</v>
      </c>
      <c r="BM247" s="159" t="s">
        <v>1355</v>
      </c>
    </row>
    <row r="248" spans="1:65" s="2" customFormat="1" ht="16.5" customHeight="1">
      <c r="A248" s="29"/>
      <c r="B248" s="146"/>
      <c r="C248" s="147" t="s">
        <v>535</v>
      </c>
      <c r="D248" s="147" t="s">
        <v>140</v>
      </c>
      <c r="E248" s="148" t="s">
        <v>1619</v>
      </c>
      <c r="F248" s="149" t="s">
        <v>1620</v>
      </c>
      <c r="G248" s="150" t="s">
        <v>1430</v>
      </c>
      <c r="H248" s="151">
        <v>2</v>
      </c>
      <c r="I248" s="152"/>
      <c r="J248" s="153">
        <f t="shared" si="60"/>
        <v>0</v>
      </c>
      <c r="K248" s="154"/>
      <c r="L248" s="30"/>
      <c r="M248" s="155" t="s">
        <v>1</v>
      </c>
      <c r="N248" s="156" t="s">
        <v>38</v>
      </c>
      <c r="O248" s="58"/>
      <c r="P248" s="157">
        <f t="shared" si="61"/>
        <v>0</v>
      </c>
      <c r="Q248" s="157">
        <v>0</v>
      </c>
      <c r="R248" s="157">
        <f t="shared" si="62"/>
        <v>0</v>
      </c>
      <c r="S248" s="157">
        <v>0</v>
      </c>
      <c r="T248" s="157">
        <f t="shared" si="63"/>
        <v>0</v>
      </c>
      <c r="U248" s="158" t="s">
        <v>1</v>
      </c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192</v>
      </c>
      <c r="AT248" s="159" t="s">
        <v>140</v>
      </c>
      <c r="AU248" s="159" t="s">
        <v>144</v>
      </c>
      <c r="AY248" s="14" t="s">
        <v>138</v>
      </c>
      <c r="BE248" s="160">
        <f t="shared" si="64"/>
        <v>0</v>
      </c>
      <c r="BF248" s="160">
        <f t="shared" si="65"/>
        <v>0</v>
      </c>
      <c r="BG248" s="160">
        <f t="shared" si="66"/>
        <v>0</v>
      </c>
      <c r="BH248" s="160">
        <f t="shared" si="67"/>
        <v>0</v>
      </c>
      <c r="BI248" s="160">
        <f t="shared" si="68"/>
        <v>0</v>
      </c>
      <c r="BJ248" s="14" t="s">
        <v>144</v>
      </c>
      <c r="BK248" s="160">
        <f t="shared" si="69"/>
        <v>0</v>
      </c>
      <c r="BL248" s="14" t="s">
        <v>192</v>
      </c>
      <c r="BM248" s="159" t="s">
        <v>1358</v>
      </c>
    </row>
    <row r="249" spans="1:65" s="2" customFormat="1" ht="16.5" customHeight="1">
      <c r="A249" s="29"/>
      <c r="B249" s="146"/>
      <c r="C249" s="147" t="s">
        <v>638</v>
      </c>
      <c r="D249" s="147" t="s">
        <v>140</v>
      </c>
      <c r="E249" s="148" t="s">
        <v>1621</v>
      </c>
      <c r="F249" s="149" t="s">
        <v>1622</v>
      </c>
      <c r="G249" s="150" t="s">
        <v>1430</v>
      </c>
      <c r="H249" s="151">
        <v>2</v>
      </c>
      <c r="I249" s="152"/>
      <c r="J249" s="153">
        <f t="shared" si="60"/>
        <v>0</v>
      </c>
      <c r="K249" s="154"/>
      <c r="L249" s="30"/>
      <c r="M249" s="155" t="s">
        <v>1</v>
      </c>
      <c r="N249" s="156" t="s">
        <v>38</v>
      </c>
      <c r="O249" s="58"/>
      <c r="P249" s="157">
        <f t="shared" si="61"/>
        <v>0</v>
      </c>
      <c r="Q249" s="157">
        <v>0</v>
      </c>
      <c r="R249" s="157">
        <f t="shared" si="62"/>
        <v>0</v>
      </c>
      <c r="S249" s="157">
        <v>0</v>
      </c>
      <c r="T249" s="157">
        <f t="shared" si="63"/>
        <v>0</v>
      </c>
      <c r="U249" s="158" t="s">
        <v>1</v>
      </c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192</v>
      </c>
      <c r="AT249" s="159" t="s">
        <v>140</v>
      </c>
      <c r="AU249" s="159" t="s">
        <v>144</v>
      </c>
      <c r="AY249" s="14" t="s">
        <v>138</v>
      </c>
      <c r="BE249" s="160">
        <f t="shared" si="64"/>
        <v>0</v>
      </c>
      <c r="BF249" s="160">
        <f t="shared" si="65"/>
        <v>0</v>
      </c>
      <c r="BG249" s="160">
        <f t="shared" si="66"/>
        <v>0</v>
      </c>
      <c r="BH249" s="160">
        <f t="shared" si="67"/>
        <v>0</v>
      </c>
      <c r="BI249" s="160">
        <f t="shared" si="68"/>
        <v>0</v>
      </c>
      <c r="BJ249" s="14" t="s">
        <v>144</v>
      </c>
      <c r="BK249" s="160">
        <f t="shared" si="69"/>
        <v>0</v>
      </c>
      <c r="BL249" s="14" t="s">
        <v>192</v>
      </c>
      <c r="BM249" s="159" t="s">
        <v>1361</v>
      </c>
    </row>
    <row r="250" spans="1:65" s="2" customFormat="1" ht="16.5" customHeight="1">
      <c r="A250" s="29"/>
      <c r="B250" s="146"/>
      <c r="C250" s="147" t="s">
        <v>537</v>
      </c>
      <c r="D250" s="147" t="s">
        <v>140</v>
      </c>
      <c r="E250" s="148" t="s">
        <v>1623</v>
      </c>
      <c r="F250" s="149" t="s">
        <v>1624</v>
      </c>
      <c r="G250" s="150" t="s">
        <v>1430</v>
      </c>
      <c r="H250" s="151">
        <v>2</v>
      </c>
      <c r="I250" s="152"/>
      <c r="J250" s="153">
        <f t="shared" si="60"/>
        <v>0</v>
      </c>
      <c r="K250" s="154"/>
      <c r="L250" s="30"/>
      <c r="M250" s="155" t="s">
        <v>1</v>
      </c>
      <c r="N250" s="156" t="s">
        <v>38</v>
      </c>
      <c r="O250" s="58"/>
      <c r="P250" s="157">
        <f t="shared" si="61"/>
        <v>0</v>
      </c>
      <c r="Q250" s="157">
        <v>0</v>
      </c>
      <c r="R250" s="157">
        <f t="shared" si="62"/>
        <v>0</v>
      </c>
      <c r="S250" s="157">
        <v>0</v>
      </c>
      <c r="T250" s="157">
        <f t="shared" si="63"/>
        <v>0</v>
      </c>
      <c r="U250" s="158" t="s">
        <v>1</v>
      </c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9" t="s">
        <v>192</v>
      </c>
      <c r="AT250" s="159" t="s">
        <v>140</v>
      </c>
      <c r="AU250" s="159" t="s">
        <v>144</v>
      </c>
      <c r="AY250" s="14" t="s">
        <v>138</v>
      </c>
      <c r="BE250" s="160">
        <f t="shared" si="64"/>
        <v>0</v>
      </c>
      <c r="BF250" s="160">
        <f t="shared" si="65"/>
        <v>0</v>
      </c>
      <c r="BG250" s="160">
        <f t="shared" si="66"/>
        <v>0</v>
      </c>
      <c r="BH250" s="160">
        <f t="shared" si="67"/>
        <v>0</v>
      </c>
      <c r="BI250" s="160">
        <f t="shared" si="68"/>
        <v>0</v>
      </c>
      <c r="BJ250" s="14" t="s">
        <v>144</v>
      </c>
      <c r="BK250" s="160">
        <f t="shared" si="69"/>
        <v>0</v>
      </c>
      <c r="BL250" s="14" t="s">
        <v>192</v>
      </c>
      <c r="BM250" s="159" t="s">
        <v>1364</v>
      </c>
    </row>
    <row r="251" spans="1:65" s="2" customFormat="1" ht="16.5" customHeight="1">
      <c r="A251" s="29"/>
      <c r="B251" s="146"/>
      <c r="C251" s="147" t="s">
        <v>661</v>
      </c>
      <c r="D251" s="147" t="s">
        <v>140</v>
      </c>
      <c r="E251" s="148" t="s">
        <v>1625</v>
      </c>
      <c r="F251" s="149" t="s">
        <v>1626</v>
      </c>
      <c r="G251" s="150" t="s">
        <v>1627</v>
      </c>
      <c r="H251" s="151">
        <v>1</v>
      </c>
      <c r="I251" s="152"/>
      <c r="J251" s="153">
        <f t="shared" si="60"/>
        <v>0</v>
      </c>
      <c r="K251" s="154"/>
      <c r="L251" s="30"/>
      <c r="M251" s="155" t="s">
        <v>1</v>
      </c>
      <c r="N251" s="156" t="s">
        <v>38</v>
      </c>
      <c r="O251" s="58"/>
      <c r="P251" s="157">
        <f t="shared" si="61"/>
        <v>0</v>
      </c>
      <c r="Q251" s="157">
        <v>0</v>
      </c>
      <c r="R251" s="157">
        <f t="shared" si="62"/>
        <v>0</v>
      </c>
      <c r="S251" s="157">
        <v>0</v>
      </c>
      <c r="T251" s="157">
        <f t="shared" si="63"/>
        <v>0</v>
      </c>
      <c r="U251" s="158" t="s">
        <v>1</v>
      </c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9" t="s">
        <v>192</v>
      </c>
      <c r="AT251" s="159" t="s">
        <v>140</v>
      </c>
      <c r="AU251" s="159" t="s">
        <v>144</v>
      </c>
      <c r="AY251" s="14" t="s">
        <v>138</v>
      </c>
      <c r="BE251" s="160">
        <f t="shared" si="64"/>
        <v>0</v>
      </c>
      <c r="BF251" s="160">
        <f t="shared" si="65"/>
        <v>0</v>
      </c>
      <c r="BG251" s="160">
        <f t="shared" si="66"/>
        <v>0</v>
      </c>
      <c r="BH251" s="160">
        <f t="shared" si="67"/>
        <v>0</v>
      </c>
      <c r="BI251" s="160">
        <f t="shared" si="68"/>
        <v>0</v>
      </c>
      <c r="BJ251" s="14" t="s">
        <v>144</v>
      </c>
      <c r="BK251" s="160">
        <f t="shared" si="69"/>
        <v>0</v>
      </c>
      <c r="BL251" s="14" t="s">
        <v>192</v>
      </c>
      <c r="BM251" s="159" t="s">
        <v>1367</v>
      </c>
    </row>
    <row r="252" spans="1:65" s="2" customFormat="1" ht="16.5" customHeight="1">
      <c r="A252" s="29"/>
      <c r="B252" s="146"/>
      <c r="C252" s="147" t="s">
        <v>541</v>
      </c>
      <c r="D252" s="147" t="s">
        <v>140</v>
      </c>
      <c r="E252" s="148" t="s">
        <v>1628</v>
      </c>
      <c r="F252" s="149" t="s">
        <v>1629</v>
      </c>
      <c r="G252" s="150" t="s">
        <v>1630</v>
      </c>
      <c r="H252" s="151">
        <v>1</v>
      </c>
      <c r="I252" s="152"/>
      <c r="J252" s="153">
        <f t="shared" si="60"/>
        <v>0</v>
      </c>
      <c r="K252" s="154"/>
      <c r="L252" s="30"/>
      <c r="M252" s="155" t="s">
        <v>1</v>
      </c>
      <c r="N252" s="156" t="s">
        <v>38</v>
      </c>
      <c r="O252" s="58"/>
      <c r="P252" s="157">
        <f t="shared" si="61"/>
        <v>0</v>
      </c>
      <c r="Q252" s="157">
        <v>0</v>
      </c>
      <c r="R252" s="157">
        <f t="shared" si="62"/>
        <v>0</v>
      </c>
      <c r="S252" s="157">
        <v>0</v>
      </c>
      <c r="T252" s="157">
        <f t="shared" si="63"/>
        <v>0</v>
      </c>
      <c r="U252" s="158" t="s">
        <v>1</v>
      </c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9" t="s">
        <v>192</v>
      </c>
      <c r="AT252" s="159" t="s">
        <v>140</v>
      </c>
      <c r="AU252" s="159" t="s">
        <v>144</v>
      </c>
      <c r="AY252" s="14" t="s">
        <v>138</v>
      </c>
      <c r="BE252" s="160">
        <f t="shared" si="64"/>
        <v>0</v>
      </c>
      <c r="BF252" s="160">
        <f t="shared" si="65"/>
        <v>0</v>
      </c>
      <c r="BG252" s="160">
        <f t="shared" si="66"/>
        <v>0</v>
      </c>
      <c r="BH252" s="160">
        <f t="shared" si="67"/>
        <v>0</v>
      </c>
      <c r="BI252" s="160">
        <f t="shared" si="68"/>
        <v>0</v>
      </c>
      <c r="BJ252" s="14" t="s">
        <v>144</v>
      </c>
      <c r="BK252" s="160">
        <f t="shared" si="69"/>
        <v>0</v>
      </c>
      <c r="BL252" s="14" t="s">
        <v>192</v>
      </c>
      <c r="BM252" s="159" t="s">
        <v>1370</v>
      </c>
    </row>
    <row r="253" spans="1:65" s="2" customFormat="1" ht="24.2" customHeight="1">
      <c r="A253" s="29"/>
      <c r="B253" s="146"/>
      <c r="C253" s="147" t="s">
        <v>651</v>
      </c>
      <c r="D253" s="147" t="s">
        <v>140</v>
      </c>
      <c r="E253" s="148" t="s">
        <v>1631</v>
      </c>
      <c r="F253" s="149" t="s">
        <v>1632</v>
      </c>
      <c r="G253" s="150" t="s">
        <v>1102</v>
      </c>
      <c r="H253" s="177"/>
      <c r="I253" s="152"/>
      <c r="J253" s="153">
        <f t="shared" si="60"/>
        <v>0</v>
      </c>
      <c r="K253" s="154"/>
      <c r="L253" s="30"/>
      <c r="M253" s="155" t="s">
        <v>1</v>
      </c>
      <c r="N253" s="156" t="s">
        <v>38</v>
      </c>
      <c r="O253" s="58"/>
      <c r="P253" s="157">
        <f t="shared" si="61"/>
        <v>0</v>
      </c>
      <c r="Q253" s="157">
        <v>0</v>
      </c>
      <c r="R253" s="157">
        <f t="shared" si="62"/>
        <v>0</v>
      </c>
      <c r="S253" s="157">
        <v>0</v>
      </c>
      <c r="T253" s="157">
        <f t="shared" si="63"/>
        <v>0</v>
      </c>
      <c r="U253" s="158" t="s">
        <v>1</v>
      </c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9" t="s">
        <v>192</v>
      </c>
      <c r="AT253" s="159" t="s">
        <v>140</v>
      </c>
      <c r="AU253" s="159" t="s">
        <v>144</v>
      </c>
      <c r="AY253" s="14" t="s">
        <v>138</v>
      </c>
      <c r="BE253" s="160">
        <f t="shared" si="64"/>
        <v>0</v>
      </c>
      <c r="BF253" s="160">
        <f t="shared" si="65"/>
        <v>0</v>
      </c>
      <c r="BG253" s="160">
        <f t="shared" si="66"/>
        <v>0</v>
      </c>
      <c r="BH253" s="160">
        <f t="shared" si="67"/>
        <v>0</v>
      </c>
      <c r="BI253" s="160">
        <f t="shared" si="68"/>
        <v>0</v>
      </c>
      <c r="BJ253" s="14" t="s">
        <v>144</v>
      </c>
      <c r="BK253" s="160">
        <f t="shared" si="69"/>
        <v>0</v>
      </c>
      <c r="BL253" s="14" t="s">
        <v>192</v>
      </c>
      <c r="BM253" s="159" t="s">
        <v>1373</v>
      </c>
    </row>
    <row r="254" spans="1:65" s="12" customFormat="1" ht="22.9" customHeight="1">
      <c r="B254" s="133"/>
      <c r="D254" s="134" t="s">
        <v>71</v>
      </c>
      <c r="E254" s="144" t="s">
        <v>1633</v>
      </c>
      <c r="F254" s="144" t="s">
        <v>1634</v>
      </c>
      <c r="I254" s="136"/>
      <c r="J254" s="145">
        <f>BK254</f>
        <v>0</v>
      </c>
      <c r="L254" s="133"/>
      <c r="M254" s="138"/>
      <c r="N254" s="139"/>
      <c r="O254" s="139"/>
      <c r="P254" s="140">
        <f>SUM(P255:P278)</f>
        <v>0</v>
      </c>
      <c r="Q254" s="139"/>
      <c r="R254" s="140">
        <f>SUM(R255:R278)</f>
        <v>1.0021122</v>
      </c>
      <c r="S254" s="139"/>
      <c r="T254" s="140">
        <f>SUM(T255:T278)</f>
        <v>0</v>
      </c>
      <c r="U254" s="141"/>
      <c r="AR254" s="134" t="s">
        <v>144</v>
      </c>
      <c r="AT254" s="142" t="s">
        <v>71</v>
      </c>
      <c r="AU254" s="142" t="s">
        <v>80</v>
      </c>
      <c r="AY254" s="134" t="s">
        <v>138</v>
      </c>
      <c r="BK254" s="143">
        <f>SUM(BK255:BK278)</f>
        <v>0</v>
      </c>
    </row>
    <row r="255" spans="1:65" s="2" customFormat="1" ht="24.2" customHeight="1">
      <c r="A255" s="29"/>
      <c r="B255" s="146"/>
      <c r="C255" s="147" t="s">
        <v>654</v>
      </c>
      <c r="D255" s="147" t="s">
        <v>140</v>
      </c>
      <c r="E255" s="148" t="s">
        <v>1635</v>
      </c>
      <c r="F255" s="149" t="s">
        <v>1636</v>
      </c>
      <c r="G255" s="150" t="s">
        <v>1430</v>
      </c>
      <c r="H255" s="151">
        <v>3</v>
      </c>
      <c r="I255" s="152"/>
      <c r="J255" s="153">
        <f t="shared" ref="J255:J278" si="70">ROUND(I255*H255,2)</f>
        <v>0</v>
      </c>
      <c r="K255" s="154"/>
      <c r="L255" s="30"/>
      <c r="M255" s="155" t="s">
        <v>1</v>
      </c>
      <c r="N255" s="156" t="s">
        <v>38</v>
      </c>
      <c r="O255" s="58"/>
      <c r="P255" s="157">
        <f t="shared" ref="P255:P278" si="71">O255*H255</f>
        <v>0</v>
      </c>
      <c r="Q255" s="157">
        <v>6.9999999999999994E-5</v>
      </c>
      <c r="R255" s="157">
        <f t="shared" ref="R255:R278" si="72">Q255*H255</f>
        <v>2.0999999999999998E-4</v>
      </c>
      <c r="S255" s="157">
        <v>0</v>
      </c>
      <c r="T255" s="157">
        <f t="shared" ref="T255:T278" si="73">S255*H255</f>
        <v>0</v>
      </c>
      <c r="U255" s="158" t="s">
        <v>1</v>
      </c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9" t="s">
        <v>192</v>
      </c>
      <c r="AT255" s="159" t="s">
        <v>140</v>
      </c>
      <c r="AU255" s="159" t="s">
        <v>144</v>
      </c>
      <c r="AY255" s="14" t="s">
        <v>138</v>
      </c>
      <c r="BE255" s="160">
        <f t="shared" ref="BE255:BE278" si="74">IF(N255="základná",J255,0)</f>
        <v>0</v>
      </c>
      <c r="BF255" s="160">
        <f t="shared" ref="BF255:BF278" si="75">IF(N255="znížená",J255,0)</f>
        <v>0</v>
      </c>
      <c r="BG255" s="160">
        <f t="shared" ref="BG255:BG278" si="76">IF(N255="zákl. prenesená",J255,0)</f>
        <v>0</v>
      </c>
      <c r="BH255" s="160">
        <f t="shared" ref="BH255:BH278" si="77">IF(N255="zníž. prenesená",J255,0)</f>
        <v>0</v>
      </c>
      <c r="BI255" s="160">
        <f t="shared" ref="BI255:BI278" si="78">IF(N255="nulová",J255,0)</f>
        <v>0</v>
      </c>
      <c r="BJ255" s="14" t="s">
        <v>144</v>
      </c>
      <c r="BK255" s="160">
        <f t="shared" ref="BK255:BK278" si="79">ROUND(I255*H255,2)</f>
        <v>0</v>
      </c>
      <c r="BL255" s="14" t="s">
        <v>192</v>
      </c>
      <c r="BM255" s="159" t="s">
        <v>1376</v>
      </c>
    </row>
    <row r="256" spans="1:65" s="2" customFormat="1" ht="37.9" customHeight="1">
      <c r="A256" s="29"/>
      <c r="B256" s="146"/>
      <c r="C256" s="147" t="s">
        <v>814</v>
      </c>
      <c r="D256" s="147" t="s">
        <v>140</v>
      </c>
      <c r="E256" s="148" t="s">
        <v>1637</v>
      </c>
      <c r="F256" s="149" t="s">
        <v>1638</v>
      </c>
      <c r="G256" s="150" t="s">
        <v>1430</v>
      </c>
      <c r="H256" s="151">
        <v>3</v>
      </c>
      <c r="I256" s="152"/>
      <c r="J256" s="153">
        <f t="shared" si="70"/>
        <v>0</v>
      </c>
      <c r="K256" s="154"/>
      <c r="L256" s="30"/>
      <c r="M256" s="155" t="s">
        <v>1</v>
      </c>
      <c r="N256" s="156" t="s">
        <v>38</v>
      </c>
      <c r="O256" s="58"/>
      <c r="P256" s="157">
        <f t="shared" si="71"/>
        <v>0</v>
      </c>
      <c r="Q256" s="157">
        <v>2.5999999999999999E-2</v>
      </c>
      <c r="R256" s="157">
        <f t="shared" si="72"/>
        <v>7.8E-2</v>
      </c>
      <c r="S256" s="157">
        <v>0</v>
      </c>
      <c r="T256" s="157">
        <f t="shared" si="73"/>
        <v>0</v>
      </c>
      <c r="U256" s="158" t="s">
        <v>1</v>
      </c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9" t="s">
        <v>192</v>
      </c>
      <c r="AT256" s="159" t="s">
        <v>140</v>
      </c>
      <c r="AU256" s="159" t="s">
        <v>144</v>
      </c>
      <c r="AY256" s="14" t="s">
        <v>138</v>
      </c>
      <c r="BE256" s="160">
        <f t="shared" si="74"/>
        <v>0</v>
      </c>
      <c r="BF256" s="160">
        <f t="shared" si="75"/>
        <v>0</v>
      </c>
      <c r="BG256" s="160">
        <f t="shared" si="76"/>
        <v>0</v>
      </c>
      <c r="BH256" s="160">
        <f t="shared" si="77"/>
        <v>0</v>
      </c>
      <c r="BI256" s="160">
        <f t="shared" si="78"/>
        <v>0</v>
      </c>
      <c r="BJ256" s="14" t="s">
        <v>144</v>
      </c>
      <c r="BK256" s="160">
        <f t="shared" si="79"/>
        <v>0</v>
      </c>
      <c r="BL256" s="14" t="s">
        <v>192</v>
      </c>
      <c r="BM256" s="159" t="s">
        <v>1379</v>
      </c>
    </row>
    <row r="257" spans="1:65" s="2" customFormat="1" ht="16.5" customHeight="1">
      <c r="A257" s="29"/>
      <c r="B257" s="146"/>
      <c r="C257" s="147" t="s">
        <v>675</v>
      </c>
      <c r="D257" s="147" t="s">
        <v>140</v>
      </c>
      <c r="E257" s="148" t="s">
        <v>1639</v>
      </c>
      <c r="F257" s="149" t="s">
        <v>1640</v>
      </c>
      <c r="G257" s="150" t="s">
        <v>186</v>
      </c>
      <c r="H257" s="151">
        <v>35.82</v>
      </c>
      <c r="I257" s="152"/>
      <c r="J257" s="153">
        <f t="shared" si="70"/>
        <v>0</v>
      </c>
      <c r="K257" s="154"/>
      <c r="L257" s="30"/>
      <c r="M257" s="155" t="s">
        <v>1</v>
      </c>
      <c r="N257" s="156" t="s">
        <v>38</v>
      </c>
      <c r="O257" s="58"/>
      <c r="P257" s="157">
        <f t="shared" si="71"/>
        <v>0</v>
      </c>
      <c r="Q257" s="157">
        <v>2.1000000000000001E-4</v>
      </c>
      <c r="R257" s="157">
        <f t="shared" si="72"/>
        <v>7.5222000000000006E-3</v>
      </c>
      <c r="S257" s="157">
        <v>0</v>
      </c>
      <c r="T257" s="157">
        <f t="shared" si="73"/>
        <v>0</v>
      </c>
      <c r="U257" s="158" t="s">
        <v>1</v>
      </c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9" t="s">
        <v>192</v>
      </c>
      <c r="AT257" s="159" t="s">
        <v>140</v>
      </c>
      <c r="AU257" s="159" t="s">
        <v>144</v>
      </c>
      <c r="AY257" s="14" t="s">
        <v>138</v>
      </c>
      <c r="BE257" s="160">
        <f t="shared" si="74"/>
        <v>0</v>
      </c>
      <c r="BF257" s="160">
        <f t="shared" si="75"/>
        <v>0</v>
      </c>
      <c r="BG257" s="160">
        <f t="shared" si="76"/>
        <v>0</v>
      </c>
      <c r="BH257" s="160">
        <f t="shared" si="77"/>
        <v>0</v>
      </c>
      <c r="BI257" s="160">
        <f t="shared" si="78"/>
        <v>0</v>
      </c>
      <c r="BJ257" s="14" t="s">
        <v>144</v>
      </c>
      <c r="BK257" s="160">
        <f t="shared" si="79"/>
        <v>0</v>
      </c>
      <c r="BL257" s="14" t="s">
        <v>192</v>
      </c>
      <c r="BM257" s="159" t="s">
        <v>1381</v>
      </c>
    </row>
    <row r="258" spans="1:65" s="2" customFormat="1" ht="24.2" customHeight="1">
      <c r="A258" s="29"/>
      <c r="B258" s="146"/>
      <c r="C258" s="147" t="s">
        <v>804</v>
      </c>
      <c r="D258" s="147" t="s">
        <v>140</v>
      </c>
      <c r="E258" s="148" t="s">
        <v>1641</v>
      </c>
      <c r="F258" s="149" t="s">
        <v>1642</v>
      </c>
      <c r="G258" s="150" t="s">
        <v>1643</v>
      </c>
      <c r="H258" s="151">
        <v>2</v>
      </c>
      <c r="I258" s="152"/>
      <c r="J258" s="153">
        <f t="shared" si="70"/>
        <v>0</v>
      </c>
      <c r="K258" s="154"/>
      <c r="L258" s="30"/>
      <c r="M258" s="155" t="s">
        <v>1</v>
      </c>
      <c r="N258" s="156" t="s">
        <v>38</v>
      </c>
      <c r="O258" s="58"/>
      <c r="P258" s="157">
        <f t="shared" si="71"/>
        <v>0</v>
      </c>
      <c r="Q258" s="157">
        <v>1.6000000000000001E-3</v>
      </c>
      <c r="R258" s="157">
        <f t="shared" si="72"/>
        <v>3.2000000000000002E-3</v>
      </c>
      <c r="S258" s="157">
        <v>0</v>
      </c>
      <c r="T258" s="157">
        <f t="shared" si="73"/>
        <v>0</v>
      </c>
      <c r="U258" s="158" t="s">
        <v>1</v>
      </c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9" t="s">
        <v>192</v>
      </c>
      <c r="AT258" s="159" t="s">
        <v>140</v>
      </c>
      <c r="AU258" s="159" t="s">
        <v>144</v>
      </c>
      <c r="AY258" s="14" t="s">
        <v>138</v>
      </c>
      <c r="BE258" s="160">
        <f t="shared" si="74"/>
        <v>0</v>
      </c>
      <c r="BF258" s="160">
        <f t="shared" si="75"/>
        <v>0</v>
      </c>
      <c r="BG258" s="160">
        <f t="shared" si="76"/>
        <v>0</v>
      </c>
      <c r="BH258" s="160">
        <f t="shared" si="77"/>
        <v>0</v>
      </c>
      <c r="BI258" s="160">
        <f t="shared" si="78"/>
        <v>0</v>
      </c>
      <c r="BJ258" s="14" t="s">
        <v>144</v>
      </c>
      <c r="BK258" s="160">
        <f t="shared" si="79"/>
        <v>0</v>
      </c>
      <c r="BL258" s="14" t="s">
        <v>192</v>
      </c>
      <c r="BM258" s="159" t="s">
        <v>1644</v>
      </c>
    </row>
    <row r="259" spans="1:65" s="2" customFormat="1" ht="24.2" customHeight="1">
      <c r="A259" s="29"/>
      <c r="B259" s="146"/>
      <c r="C259" s="147" t="s">
        <v>678</v>
      </c>
      <c r="D259" s="147" t="s">
        <v>140</v>
      </c>
      <c r="E259" s="148" t="s">
        <v>1645</v>
      </c>
      <c r="F259" s="149" t="s">
        <v>1646</v>
      </c>
      <c r="G259" s="150" t="s">
        <v>1643</v>
      </c>
      <c r="H259" s="151">
        <v>2</v>
      </c>
      <c r="I259" s="152"/>
      <c r="J259" s="153">
        <f t="shared" si="70"/>
        <v>0</v>
      </c>
      <c r="K259" s="154"/>
      <c r="L259" s="30"/>
      <c r="M259" s="155" t="s">
        <v>1</v>
      </c>
      <c r="N259" s="156" t="s">
        <v>38</v>
      </c>
      <c r="O259" s="58"/>
      <c r="P259" s="157">
        <f t="shared" si="71"/>
        <v>0</v>
      </c>
      <c r="Q259" s="157">
        <v>1.6000000000000001E-3</v>
      </c>
      <c r="R259" s="157">
        <f t="shared" si="72"/>
        <v>3.2000000000000002E-3</v>
      </c>
      <c r="S259" s="157">
        <v>0</v>
      </c>
      <c r="T259" s="157">
        <f t="shared" si="73"/>
        <v>0</v>
      </c>
      <c r="U259" s="158" t="s">
        <v>1</v>
      </c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9" t="s">
        <v>192</v>
      </c>
      <c r="AT259" s="159" t="s">
        <v>140</v>
      </c>
      <c r="AU259" s="159" t="s">
        <v>144</v>
      </c>
      <c r="AY259" s="14" t="s">
        <v>138</v>
      </c>
      <c r="BE259" s="160">
        <f t="shared" si="74"/>
        <v>0</v>
      </c>
      <c r="BF259" s="160">
        <f t="shared" si="75"/>
        <v>0</v>
      </c>
      <c r="BG259" s="160">
        <f t="shared" si="76"/>
        <v>0</v>
      </c>
      <c r="BH259" s="160">
        <f t="shared" si="77"/>
        <v>0</v>
      </c>
      <c r="BI259" s="160">
        <f t="shared" si="78"/>
        <v>0</v>
      </c>
      <c r="BJ259" s="14" t="s">
        <v>144</v>
      </c>
      <c r="BK259" s="160">
        <f t="shared" si="79"/>
        <v>0</v>
      </c>
      <c r="BL259" s="14" t="s">
        <v>192</v>
      </c>
      <c r="BM259" s="159" t="s">
        <v>1647</v>
      </c>
    </row>
    <row r="260" spans="1:65" s="2" customFormat="1" ht="24.2" customHeight="1">
      <c r="A260" s="29"/>
      <c r="B260" s="146"/>
      <c r="C260" s="147" t="s">
        <v>697</v>
      </c>
      <c r="D260" s="147" t="s">
        <v>140</v>
      </c>
      <c r="E260" s="148" t="s">
        <v>1648</v>
      </c>
      <c r="F260" s="149" t="s">
        <v>1649</v>
      </c>
      <c r="G260" s="150" t="s">
        <v>1430</v>
      </c>
      <c r="H260" s="151">
        <v>6</v>
      </c>
      <c r="I260" s="152"/>
      <c r="J260" s="153">
        <f t="shared" si="70"/>
        <v>0</v>
      </c>
      <c r="K260" s="154"/>
      <c r="L260" s="30"/>
      <c r="M260" s="155" t="s">
        <v>1</v>
      </c>
      <c r="N260" s="156" t="s">
        <v>38</v>
      </c>
      <c r="O260" s="58"/>
      <c r="P260" s="157">
        <f t="shared" si="71"/>
        <v>0</v>
      </c>
      <c r="Q260" s="157">
        <v>5.3999999999999999E-2</v>
      </c>
      <c r="R260" s="157">
        <f t="shared" si="72"/>
        <v>0.32400000000000001</v>
      </c>
      <c r="S260" s="157">
        <v>0</v>
      </c>
      <c r="T260" s="157">
        <f t="shared" si="73"/>
        <v>0</v>
      </c>
      <c r="U260" s="158" t="s">
        <v>1</v>
      </c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9" t="s">
        <v>192</v>
      </c>
      <c r="AT260" s="159" t="s">
        <v>140</v>
      </c>
      <c r="AU260" s="159" t="s">
        <v>144</v>
      </c>
      <c r="AY260" s="14" t="s">
        <v>138</v>
      </c>
      <c r="BE260" s="160">
        <f t="shared" si="74"/>
        <v>0</v>
      </c>
      <c r="BF260" s="160">
        <f t="shared" si="75"/>
        <v>0</v>
      </c>
      <c r="BG260" s="160">
        <f t="shared" si="76"/>
        <v>0</v>
      </c>
      <c r="BH260" s="160">
        <f t="shared" si="77"/>
        <v>0</v>
      </c>
      <c r="BI260" s="160">
        <f t="shared" si="78"/>
        <v>0</v>
      </c>
      <c r="BJ260" s="14" t="s">
        <v>144</v>
      </c>
      <c r="BK260" s="160">
        <f t="shared" si="79"/>
        <v>0</v>
      </c>
      <c r="BL260" s="14" t="s">
        <v>192</v>
      </c>
      <c r="BM260" s="159" t="s">
        <v>1650</v>
      </c>
    </row>
    <row r="261" spans="1:65" s="2" customFormat="1" ht="24.2" customHeight="1">
      <c r="A261" s="29"/>
      <c r="B261" s="146"/>
      <c r="C261" s="147" t="s">
        <v>682</v>
      </c>
      <c r="D261" s="147" t="s">
        <v>140</v>
      </c>
      <c r="E261" s="148" t="s">
        <v>1651</v>
      </c>
      <c r="F261" s="149" t="s">
        <v>1652</v>
      </c>
      <c r="G261" s="150" t="s">
        <v>1430</v>
      </c>
      <c r="H261" s="151">
        <v>2</v>
      </c>
      <c r="I261" s="152"/>
      <c r="J261" s="153">
        <f t="shared" si="70"/>
        <v>0</v>
      </c>
      <c r="K261" s="154"/>
      <c r="L261" s="30"/>
      <c r="M261" s="155" t="s">
        <v>1</v>
      </c>
      <c r="N261" s="156" t="s">
        <v>38</v>
      </c>
      <c r="O261" s="58"/>
      <c r="P261" s="157">
        <f t="shared" si="71"/>
        <v>0</v>
      </c>
      <c r="Q261" s="157">
        <v>0.06</v>
      </c>
      <c r="R261" s="157">
        <f t="shared" si="72"/>
        <v>0.12</v>
      </c>
      <c r="S261" s="157">
        <v>0</v>
      </c>
      <c r="T261" s="157">
        <f t="shared" si="73"/>
        <v>0</v>
      </c>
      <c r="U261" s="158" t="s">
        <v>1</v>
      </c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9" t="s">
        <v>192</v>
      </c>
      <c r="AT261" s="159" t="s">
        <v>140</v>
      </c>
      <c r="AU261" s="159" t="s">
        <v>144</v>
      </c>
      <c r="AY261" s="14" t="s">
        <v>138</v>
      </c>
      <c r="BE261" s="160">
        <f t="shared" si="74"/>
        <v>0</v>
      </c>
      <c r="BF261" s="160">
        <f t="shared" si="75"/>
        <v>0</v>
      </c>
      <c r="BG261" s="160">
        <f t="shared" si="76"/>
        <v>0</v>
      </c>
      <c r="BH261" s="160">
        <f t="shared" si="77"/>
        <v>0</v>
      </c>
      <c r="BI261" s="160">
        <f t="shared" si="78"/>
        <v>0</v>
      </c>
      <c r="BJ261" s="14" t="s">
        <v>144</v>
      </c>
      <c r="BK261" s="160">
        <f t="shared" si="79"/>
        <v>0</v>
      </c>
      <c r="BL261" s="14" t="s">
        <v>192</v>
      </c>
      <c r="BM261" s="159" t="s">
        <v>1653</v>
      </c>
    </row>
    <row r="262" spans="1:65" s="2" customFormat="1" ht="16.5" customHeight="1">
      <c r="A262" s="29"/>
      <c r="B262" s="146"/>
      <c r="C262" s="147" t="s">
        <v>708</v>
      </c>
      <c r="D262" s="147" t="s">
        <v>140</v>
      </c>
      <c r="E262" s="148" t="s">
        <v>1654</v>
      </c>
      <c r="F262" s="149" t="s">
        <v>1655</v>
      </c>
      <c r="G262" s="150" t="s">
        <v>186</v>
      </c>
      <c r="H262" s="151">
        <v>32</v>
      </c>
      <c r="I262" s="152"/>
      <c r="J262" s="153">
        <f t="shared" si="70"/>
        <v>0</v>
      </c>
      <c r="K262" s="154"/>
      <c r="L262" s="30"/>
      <c r="M262" s="155" t="s">
        <v>1</v>
      </c>
      <c r="N262" s="156" t="s">
        <v>38</v>
      </c>
      <c r="O262" s="58"/>
      <c r="P262" s="157">
        <f t="shared" si="71"/>
        <v>0</v>
      </c>
      <c r="Q262" s="157">
        <v>0</v>
      </c>
      <c r="R262" s="157">
        <f t="shared" si="72"/>
        <v>0</v>
      </c>
      <c r="S262" s="157">
        <v>0</v>
      </c>
      <c r="T262" s="157">
        <f t="shared" si="73"/>
        <v>0</v>
      </c>
      <c r="U262" s="158" t="s">
        <v>1</v>
      </c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9" t="s">
        <v>192</v>
      </c>
      <c r="AT262" s="159" t="s">
        <v>140</v>
      </c>
      <c r="AU262" s="159" t="s">
        <v>144</v>
      </c>
      <c r="AY262" s="14" t="s">
        <v>138</v>
      </c>
      <c r="BE262" s="160">
        <f t="shared" si="74"/>
        <v>0</v>
      </c>
      <c r="BF262" s="160">
        <f t="shared" si="75"/>
        <v>0</v>
      </c>
      <c r="BG262" s="160">
        <f t="shared" si="76"/>
        <v>0</v>
      </c>
      <c r="BH262" s="160">
        <f t="shared" si="77"/>
        <v>0</v>
      </c>
      <c r="BI262" s="160">
        <f t="shared" si="78"/>
        <v>0</v>
      </c>
      <c r="BJ262" s="14" t="s">
        <v>144</v>
      </c>
      <c r="BK262" s="160">
        <f t="shared" si="79"/>
        <v>0</v>
      </c>
      <c r="BL262" s="14" t="s">
        <v>192</v>
      </c>
      <c r="BM262" s="159" t="s">
        <v>1656</v>
      </c>
    </row>
    <row r="263" spans="1:65" s="2" customFormat="1" ht="24.2" customHeight="1">
      <c r="A263" s="29"/>
      <c r="B263" s="146"/>
      <c r="C263" s="147" t="s">
        <v>687</v>
      </c>
      <c r="D263" s="147" t="s">
        <v>140</v>
      </c>
      <c r="E263" s="148" t="s">
        <v>1657</v>
      </c>
      <c r="F263" s="149" t="s">
        <v>1642</v>
      </c>
      <c r="G263" s="150" t="s">
        <v>1643</v>
      </c>
      <c r="H263" s="151">
        <v>2</v>
      </c>
      <c r="I263" s="152"/>
      <c r="J263" s="153">
        <f t="shared" si="70"/>
        <v>0</v>
      </c>
      <c r="K263" s="154"/>
      <c r="L263" s="30"/>
      <c r="M263" s="155" t="s">
        <v>1</v>
      </c>
      <c r="N263" s="156" t="s">
        <v>38</v>
      </c>
      <c r="O263" s="58"/>
      <c r="P263" s="157">
        <f t="shared" si="71"/>
        <v>0</v>
      </c>
      <c r="Q263" s="157">
        <v>1.6000000000000001E-3</v>
      </c>
      <c r="R263" s="157">
        <f t="shared" si="72"/>
        <v>3.2000000000000002E-3</v>
      </c>
      <c r="S263" s="157">
        <v>0</v>
      </c>
      <c r="T263" s="157">
        <f t="shared" si="73"/>
        <v>0</v>
      </c>
      <c r="U263" s="158" t="s">
        <v>1</v>
      </c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9" t="s">
        <v>192</v>
      </c>
      <c r="AT263" s="159" t="s">
        <v>140</v>
      </c>
      <c r="AU263" s="159" t="s">
        <v>144</v>
      </c>
      <c r="AY263" s="14" t="s">
        <v>138</v>
      </c>
      <c r="BE263" s="160">
        <f t="shared" si="74"/>
        <v>0</v>
      </c>
      <c r="BF263" s="160">
        <f t="shared" si="75"/>
        <v>0</v>
      </c>
      <c r="BG263" s="160">
        <f t="shared" si="76"/>
        <v>0</v>
      </c>
      <c r="BH263" s="160">
        <f t="shared" si="77"/>
        <v>0</v>
      </c>
      <c r="BI263" s="160">
        <f t="shared" si="78"/>
        <v>0</v>
      </c>
      <c r="BJ263" s="14" t="s">
        <v>144</v>
      </c>
      <c r="BK263" s="160">
        <f t="shared" si="79"/>
        <v>0</v>
      </c>
      <c r="BL263" s="14" t="s">
        <v>192</v>
      </c>
      <c r="BM263" s="159" t="s">
        <v>1053</v>
      </c>
    </row>
    <row r="264" spans="1:65" s="2" customFormat="1" ht="24.2" customHeight="1">
      <c r="A264" s="29"/>
      <c r="B264" s="146"/>
      <c r="C264" s="147" t="s">
        <v>749</v>
      </c>
      <c r="D264" s="147" t="s">
        <v>140</v>
      </c>
      <c r="E264" s="148" t="s">
        <v>1658</v>
      </c>
      <c r="F264" s="149" t="s">
        <v>1646</v>
      </c>
      <c r="G264" s="150" t="s">
        <v>1643</v>
      </c>
      <c r="H264" s="151">
        <v>2</v>
      </c>
      <c r="I264" s="152"/>
      <c r="J264" s="153">
        <f t="shared" si="70"/>
        <v>0</v>
      </c>
      <c r="K264" s="154"/>
      <c r="L264" s="30"/>
      <c r="M264" s="155" t="s">
        <v>1</v>
      </c>
      <c r="N264" s="156" t="s">
        <v>38</v>
      </c>
      <c r="O264" s="58"/>
      <c r="P264" s="157">
        <f t="shared" si="71"/>
        <v>0</v>
      </c>
      <c r="Q264" s="157">
        <v>5.8E-4</v>
      </c>
      <c r="R264" s="157">
        <f t="shared" si="72"/>
        <v>1.16E-3</v>
      </c>
      <c r="S264" s="157">
        <v>0</v>
      </c>
      <c r="T264" s="157">
        <f t="shared" si="73"/>
        <v>0</v>
      </c>
      <c r="U264" s="158" t="s">
        <v>1</v>
      </c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9" t="s">
        <v>192</v>
      </c>
      <c r="AT264" s="159" t="s">
        <v>140</v>
      </c>
      <c r="AU264" s="159" t="s">
        <v>144</v>
      </c>
      <c r="AY264" s="14" t="s">
        <v>138</v>
      </c>
      <c r="BE264" s="160">
        <f t="shared" si="74"/>
        <v>0</v>
      </c>
      <c r="BF264" s="160">
        <f t="shared" si="75"/>
        <v>0</v>
      </c>
      <c r="BG264" s="160">
        <f t="shared" si="76"/>
        <v>0</v>
      </c>
      <c r="BH264" s="160">
        <f t="shared" si="77"/>
        <v>0</v>
      </c>
      <c r="BI264" s="160">
        <f t="shared" si="78"/>
        <v>0</v>
      </c>
      <c r="BJ264" s="14" t="s">
        <v>144</v>
      </c>
      <c r="BK264" s="160">
        <f t="shared" si="79"/>
        <v>0</v>
      </c>
      <c r="BL264" s="14" t="s">
        <v>192</v>
      </c>
      <c r="BM264" s="159" t="s">
        <v>1659</v>
      </c>
    </row>
    <row r="265" spans="1:65" s="2" customFormat="1" ht="21.75" customHeight="1">
      <c r="A265" s="29"/>
      <c r="B265" s="146"/>
      <c r="C265" s="147" t="s">
        <v>690</v>
      </c>
      <c r="D265" s="147" t="s">
        <v>140</v>
      </c>
      <c r="E265" s="148" t="s">
        <v>1660</v>
      </c>
      <c r="F265" s="149" t="s">
        <v>1661</v>
      </c>
      <c r="G265" s="150" t="s">
        <v>1430</v>
      </c>
      <c r="H265" s="151">
        <v>4</v>
      </c>
      <c r="I265" s="152"/>
      <c r="J265" s="153">
        <f t="shared" si="70"/>
        <v>0</v>
      </c>
      <c r="K265" s="154"/>
      <c r="L265" s="30"/>
      <c r="M265" s="155" t="s">
        <v>1</v>
      </c>
      <c r="N265" s="156" t="s">
        <v>38</v>
      </c>
      <c r="O265" s="58"/>
      <c r="P265" s="157">
        <f t="shared" si="71"/>
        <v>0</v>
      </c>
      <c r="Q265" s="157">
        <v>5.3999999999999999E-2</v>
      </c>
      <c r="R265" s="157">
        <f t="shared" si="72"/>
        <v>0.216</v>
      </c>
      <c r="S265" s="157">
        <v>0</v>
      </c>
      <c r="T265" s="157">
        <f t="shared" si="73"/>
        <v>0</v>
      </c>
      <c r="U265" s="158" t="s">
        <v>1</v>
      </c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9" t="s">
        <v>192</v>
      </c>
      <c r="AT265" s="159" t="s">
        <v>140</v>
      </c>
      <c r="AU265" s="159" t="s">
        <v>144</v>
      </c>
      <c r="AY265" s="14" t="s">
        <v>138</v>
      </c>
      <c r="BE265" s="160">
        <f t="shared" si="74"/>
        <v>0</v>
      </c>
      <c r="BF265" s="160">
        <f t="shared" si="75"/>
        <v>0</v>
      </c>
      <c r="BG265" s="160">
        <f t="shared" si="76"/>
        <v>0</v>
      </c>
      <c r="BH265" s="160">
        <f t="shared" si="77"/>
        <v>0</v>
      </c>
      <c r="BI265" s="160">
        <f t="shared" si="78"/>
        <v>0</v>
      </c>
      <c r="BJ265" s="14" t="s">
        <v>144</v>
      </c>
      <c r="BK265" s="160">
        <f t="shared" si="79"/>
        <v>0</v>
      </c>
      <c r="BL265" s="14" t="s">
        <v>192</v>
      </c>
      <c r="BM265" s="159" t="s">
        <v>1662</v>
      </c>
    </row>
    <row r="266" spans="1:65" s="2" customFormat="1" ht="21.75" customHeight="1">
      <c r="A266" s="29"/>
      <c r="B266" s="146"/>
      <c r="C266" s="147" t="s">
        <v>763</v>
      </c>
      <c r="D266" s="147" t="s">
        <v>140</v>
      </c>
      <c r="E266" s="148" t="s">
        <v>1663</v>
      </c>
      <c r="F266" s="149" t="s">
        <v>1664</v>
      </c>
      <c r="G266" s="150" t="s">
        <v>1430</v>
      </c>
      <c r="H266" s="151">
        <v>1</v>
      </c>
      <c r="I266" s="152"/>
      <c r="J266" s="153">
        <f t="shared" si="70"/>
        <v>0</v>
      </c>
      <c r="K266" s="154"/>
      <c r="L266" s="30"/>
      <c r="M266" s="155" t="s">
        <v>1</v>
      </c>
      <c r="N266" s="156" t="s">
        <v>38</v>
      </c>
      <c r="O266" s="58"/>
      <c r="P266" s="157">
        <f t="shared" si="71"/>
        <v>0</v>
      </c>
      <c r="Q266" s="157">
        <v>7.2999999999999995E-2</v>
      </c>
      <c r="R266" s="157">
        <f t="shared" si="72"/>
        <v>7.2999999999999995E-2</v>
      </c>
      <c r="S266" s="157">
        <v>0</v>
      </c>
      <c r="T266" s="157">
        <f t="shared" si="73"/>
        <v>0</v>
      </c>
      <c r="U266" s="158" t="s">
        <v>1</v>
      </c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9" t="s">
        <v>192</v>
      </c>
      <c r="AT266" s="159" t="s">
        <v>140</v>
      </c>
      <c r="AU266" s="159" t="s">
        <v>144</v>
      </c>
      <c r="AY266" s="14" t="s">
        <v>138</v>
      </c>
      <c r="BE266" s="160">
        <f t="shared" si="74"/>
        <v>0</v>
      </c>
      <c r="BF266" s="160">
        <f t="shared" si="75"/>
        <v>0</v>
      </c>
      <c r="BG266" s="160">
        <f t="shared" si="76"/>
        <v>0</v>
      </c>
      <c r="BH266" s="160">
        <f t="shared" si="77"/>
        <v>0</v>
      </c>
      <c r="BI266" s="160">
        <f t="shared" si="78"/>
        <v>0</v>
      </c>
      <c r="BJ266" s="14" t="s">
        <v>144</v>
      </c>
      <c r="BK266" s="160">
        <f t="shared" si="79"/>
        <v>0</v>
      </c>
      <c r="BL266" s="14" t="s">
        <v>192</v>
      </c>
      <c r="BM266" s="159" t="s">
        <v>1665</v>
      </c>
    </row>
    <row r="267" spans="1:65" s="2" customFormat="1" ht="21.75" customHeight="1">
      <c r="A267" s="29"/>
      <c r="B267" s="146"/>
      <c r="C267" s="147" t="s">
        <v>694</v>
      </c>
      <c r="D267" s="147" t="s">
        <v>140</v>
      </c>
      <c r="E267" s="148" t="s">
        <v>1666</v>
      </c>
      <c r="F267" s="149" t="s">
        <v>1667</v>
      </c>
      <c r="G267" s="150" t="s">
        <v>1430</v>
      </c>
      <c r="H267" s="151">
        <v>10</v>
      </c>
      <c r="I267" s="152"/>
      <c r="J267" s="153">
        <f t="shared" si="70"/>
        <v>0</v>
      </c>
      <c r="K267" s="154"/>
      <c r="L267" s="30"/>
      <c r="M267" s="155" t="s">
        <v>1</v>
      </c>
      <c r="N267" s="156" t="s">
        <v>38</v>
      </c>
      <c r="O267" s="58"/>
      <c r="P267" s="157">
        <f t="shared" si="71"/>
        <v>0</v>
      </c>
      <c r="Q267" s="157">
        <v>0</v>
      </c>
      <c r="R267" s="157">
        <f t="shared" si="72"/>
        <v>0</v>
      </c>
      <c r="S267" s="157">
        <v>0</v>
      </c>
      <c r="T267" s="157">
        <f t="shared" si="73"/>
        <v>0</v>
      </c>
      <c r="U267" s="158" t="s">
        <v>1</v>
      </c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59" t="s">
        <v>192</v>
      </c>
      <c r="AT267" s="159" t="s">
        <v>140</v>
      </c>
      <c r="AU267" s="159" t="s">
        <v>144</v>
      </c>
      <c r="AY267" s="14" t="s">
        <v>138</v>
      </c>
      <c r="BE267" s="160">
        <f t="shared" si="74"/>
        <v>0</v>
      </c>
      <c r="BF267" s="160">
        <f t="shared" si="75"/>
        <v>0</v>
      </c>
      <c r="BG267" s="160">
        <f t="shared" si="76"/>
        <v>0</v>
      </c>
      <c r="BH267" s="160">
        <f t="shared" si="77"/>
        <v>0</v>
      </c>
      <c r="BI267" s="160">
        <f t="shared" si="78"/>
        <v>0</v>
      </c>
      <c r="BJ267" s="14" t="s">
        <v>144</v>
      </c>
      <c r="BK267" s="160">
        <f t="shared" si="79"/>
        <v>0</v>
      </c>
      <c r="BL267" s="14" t="s">
        <v>192</v>
      </c>
      <c r="BM267" s="159" t="s">
        <v>1668</v>
      </c>
    </row>
    <row r="268" spans="1:65" s="2" customFormat="1" ht="16.5" customHeight="1">
      <c r="A268" s="29"/>
      <c r="B268" s="146"/>
      <c r="C268" s="147" t="s">
        <v>735</v>
      </c>
      <c r="D268" s="147" t="s">
        <v>140</v>
      </c>
      <c r="E268" s="148" t="s">
        <v>1669</v>
      </c>
      <c r="F268" s="149" t="s">
        <v>1670</v>
      </c>
      <c r="G268" s="150" t="s">
        <v>1430</v>
      </c>
      <c r="H268" s="151">
        <v>2</v>
      </c>
      <c r="I268" s="152"/>
      <c r="J268" s="153">
        <f t="shared" si="70"/>
        <v>0</v>
      </c>
      <c r="K268" s="154"/>
      <c r="L268" s="30"/>
      <c r="M268" s="155" t="s">
        <v>1</v>
      </c>
      <c r="N268" s="156" t="s">
        <v>38</v>
      </c>
      <c r="O268" s="58"/>
      <c r="P268" s="157">
        <f t="shared" si="71"/>
        <v>0</v>
      </c>
      <c r="Q268" s="157">
        <v>1.35E-2</v>
      </c>
      <c r="R268" s="157">
        <f t="shared" si="72"/>
        <v>2.7E-2</v>
      </c>
      <c r="S268" s="157">
        <v>0</v>
      </c>
      <c r="T268" s="157">
        <f t="shared" si="73"/>
        <v>0</v>
      </c>
      <c r="U268" s="158" t="s">
        <v>1</v>
      </c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59" t="s">
        <v>192</v>
      </c>
      <c r="AT268" s="159" t="s">
        <v>140</v>
      </c>
      <c r="AU268" s="159" t="s">
        <v>144</v>
      </c>
      <c r="AY268" s="14" t="s">
        <v>138</v>
      </c>
      <c r="BE268" s="160">
        <f t="shared" si="74"/>
        <v>0</v>
      </c>
      <c r="BF268" s="160">
        <f t="shared" si="75"/>
        <v>0</v>
      </c>
      <c r="BG268" s="160">
        <f t="shared" si="76"/>
        <v>0</v>
      </c>
      <c r="BH268" s="160">
        <f t="shared" si="77"/>
        <v>0</v>
      </c>
      <c r="BI268" s="160">
        <f t="shared" si="78"/>
        <v>0</v>
      </c>
      <c r="BJ268" s="14" t="s">
        <v>144</v>
      </c>
      <c r="BK268" s="160">
        <f t="shared" si="79"/>
        <v>0</v>
      </c>
      <c r="BL268" s="14" t="s">
        <v>192</v>
      </c>
      <c r="BM268" s="159" t="s">
        <v>1671</v>
      </c>
    </row>
    <row r="269" spans="1:65" s="2" customFormat="1" ht="16.5" customHeight="1">
      <c r="A269" s="29"/>
      <c r="B269" s="146"/>
      <c r="C269" s="147" t="s">
        <v>700</v>
      </c>
      <c r="D269" s="147" t="s">
        <v>140</v>
      </c>
      <c r="E269" s="148" t="s">
        <v>1672</v>
      </c>
      <c r="F269" s="149" t="s">
        <v>1673</v>
      </c>
      <c r="G269" s="150" t="s">
        <v>1430</v>
      </c>
      <c r="H269" s="151">
        <v>4</v>
      </c>
      <c r="I269" s="152"/>
      <c r="J269" s="153">
        <f t="shared" si="70"/>
        <v>0</v>
      </c>
      <c r="K269" s="154"/>
      <c r="L269" s="30"/>
      <c r="M269" s="155" t="s">
        <v>1</v>
      </c>
      <c r="N269" s="156" t="s">
        <v>38</v>
      </c>
      <c r="O269" s="58"/>
      <c r="P269" s="157">
        <f t="shared" si="71"/>
        <v>0</v>
      </c>
      <c r="Q269" s="157">
        <v>1.55E-2</v>
      </c>
      <c r="R269" s="157">
        <f t="shared" si="72"/>
        <v>6.2E-2</v>
      </c>
      <c r="S269" s="157">
        <v>0</v>
      </c>
      <c r="T269" s="157">
        <f t="shared" si="73"/>
        <v>0</v>
      </c>
      <c r="U269" s="158" t="s">
        <v>1</v>
      </c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9" t="s">
        <v>192</v>
      </c>
      <c r="AT269" s="159" t="s">
        <v>140</v>
      </c>
      <c r="AU269" s="159" t="s">
        <v>144</v>
      </c>
      <c r="AY269" s="14" t="s">
        <v>138</v>
      </c>
      <c r="BE269" s="160">
        <f t="shared" si="74"/>
        <v>0</v>
      </c>
      <c r="BF269" s="160">
        <f t="shared" si="75"/>
        <v>0</v>
      </c>
      <c r="BG269" s="160">
        <f t="shared" si="76"/>
        <v>0</v>
      </c>
      <c r="BH269" s="160">
        <f t="shared" si="77"/>
        <v>0</v>
      </c>
      <c r="BI269" s="160">
        <f t="shared" si="78"/>
        <v>0</v>
      </c>
      <c r="BJ269" s="14" t="s">
        <v>144</v>
      </c>
      <c r="BK269" s="160">
        <f t="shared" si="79"/>
        <v>0</v>
      </c>
      <c r="BL269" s="14" t="s">
        <v>192</v>
      </c>
      <c r="BM269" s="159" t="s">
        <v>1674</v>
      </c>
    </row>
    <row r="270" spans="1:65" s="2" customFormat="1" ht="16.5" customHeight="1">
      <c r="A270" s="29"/>
      <c r="B270" s="146"/>
      <c r="C270" s="147" t="s">
        <v>739</v>
      </c>
      <c r="D270" s="147" t="s">
        <v>140</v>
      </c>
      <c r="E270" s="148" t="s">
        <v>1675</v>
      </c>
      <c r="F270" s="149" t="s">
        <v>1676</v>
      </c>
      <c r="G270" s="150" t="s">
        <v>1430</v>
      </c>
      <c r="H270" s="151">
        <v>4</v>
      </c>
      <c r="I270" s="152"/>
      <c r="J270" s="153">
        <f t="shared" si="70"/>
        <v>0</v>
      </c>
      <c r="K270" s="154"/>
      <c r="L270" s="30"/>
      <c r="M270" s="155" t="s">
        <v>1</v>
      </c>
      <c r="N270" s="156" t="s">
        <v>38</v>
      </c>
      <c r="O270" s="58"/>
      <c r="P270" s="157">
        <f t="shared" si="71"/>
        <v>0</v>
      </c>
      <c r="Q270" s="157">
        <v>1.6500000000000001E-2</v>
      </c>
      <c r="R270" s="157">
        <f t="shared" si="72"/>
        <v>6.6000000000000003E-2</v>
      </c>
      <c r="S270" s="157">
        <v>0</v>
      </c>
      <c r="T270" s="157">
        <f t="shared" si="73"/>
        <v>0</v>
      </c>
      <c r="U270" s="158" t="s">
        <v>1</v>
      </c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59" t="s">
        <v>192</v>
      </c>
      <c r="AT270" s="159" t="s">
        <v>140</v>
      </c>
      <c r="AU270" s="159" t="s">
        <v>144</v>
      </c>
      <c r="AY270" s="14" t="s">
        <v>138</v>
      </c>
      <c r="BE270" s="160">
        <f t="shared" si="74"/>
        <v>0</v>
      </c>
      <c r="BF270" s="160">
        <f t="shared" si="75"/>
        <v>0</v>
      </c>
      <c r="BG270" s="160">
        <f t="shared" si="76"/>
        <v>0</v>
      </c>
      <c r="BH270" s="160">
        <f t="shared" si="77"/>
        <v>0</v>
      </c>
      <c r="BI270" s="160">
        <f t="shared" si="78"/>
        <v>0</v>
      </c>
      <c r="BJ270" s="14" t="s">
        <v>144</v>
      </c>
      <c r="BK270" s="160">
        <f t="shared" si="79"/>
        <v>0</v>
      </c>
      <c r="BL270" s="14" t="s">
        <v>192</v>
      </c>
      <c r="BM270" s="159" t="s">
        <v>1677</v>
      </c>
    </row>
    <row r="271" spans="1:65" s="2" customFormat="1" ht="21.75" customHeight="1">
      <c r="A271" s="29"/>
      <c r="B271" s="146"/>
      <c r="C271" s="147" t="s">
        <v>703</v>
      </c>
      <c r="D271" s="147" t="s">
        <v>140</v>
      </c>
      <c r="E271" s="148" t="s">
        <v>1678</v>
      </c>
      <c r="F271" s="149" t="s">
        <v>1679</v>
      </c>
      <c r="G271" s="150" t="s">
        <v>1430</v>
      </c>
      <c r="H271" s="151">
        <v>1</v>
      </c>
      <c r="I271" s="152"/>
      <c r="J271" s="153">
        <f t="shared" si="70"/>
        <v>0</v>
      </c>
      <c r="K271" s="154"/>
      <c r="L271" s="30"/>
      <c r="M271" s="155" t="s">
        <v>1</v>
      </c>
      <c r="N271" s="156" t="s">
        <v>38</v>
      </c>
      <c r="O271" s="58"/>
      <c r="P271" s="157">
        <f t="shared" si="71"/>
        <v>0</v>
      </c>
      <c r="Q271" s="157">
        <v>0</v>
      </c>
      <c r="R271" s="157">
        <f t="shared" si="72"/>
        <v>0</v>
      </c>
      <c r="S271" s="157">
        <v>0</v>
      </c>
      <c r="T271" s="157">
        <f t="shared" si="73"/>
        <v>0</v>
      </c>
      <c r="U271" s="158" t="s">
        <v>1</v>
      </c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59" t="s">
        <v>192</v>
      </c>
      <c r="AT271" s="159" t="s">
        <v>140</v>
      </c>
      <c r="AU271" s="159" t="s">
        <v>144</v>
      </c>
      <c r="AY271" s="14" t="s">
        <v>138</v>
      </c>
      <c r="BE271" s="160">
        <f t="shared" si="74"/>
        <v>0</v>
      </c>
      <c r="BF271" s="160">
        <f t="shared" si="75"/>
        <v>0</v>
      </c>
      <c r="BG271" s="160">
        <f t="shared" si="76"/>
        <v>0</v>
      </c>
      <c r="BH271" s="160">
        <f t="shared" si="77"/>
        <v>0</v>
      </c>
      <c r="BI271" s="160">
        <f t="shared" si="78"/>
        <v>0</v>
      </c>
      <c r="BJ271" s="14" t="s">
        <v>144</v>
      </c>
      <c r="BK271" s="160">
        <f t="shared" si="79"/>
        <v>0</v>
      </c>
      <c r="BL271" s="14" t="s">
        <v>192</v>
      </c>
      <c r="BM271" s="159" t="s">
        <v>1680</v>
      </c>
    </row>
    <row r="272" spans="1:65" s="2" customFormat="1" ht="16.5" customHeight="1">
      <c r="A272" s="29"/>
      <c r="B272" s="146"/>
      <c r="C272" s="147" t="s">
        <v>783</v>
      </c>
      <c r="D272" s="147" t="s">
        <v>140</v>
      </c>
      <c r="E272" s="148" t="s">
        <v>1681</v>
      </c>
      <c r="F272" s="149" t="s">
        <v>1682</v>
      </c>
      <c r="G272" s="150" t="s">
        <v>1430</v>
      </c>
      <c r="H272" s="151">
        <v>1</v>
      </c>
      <c r="I272" s="152"/>
      <c r="J272" s="153">
        <f t="shared" si="70"/>
        <v>0</v>
      </c>
      <c r="K272" s="154"/>
      <c r="L272" s="30"/>
      <c r="M272" s="155" t="s">
        <v>1</v>
      </c>
      <c r="N272" s="156" t="s">
        <v>38</v>
      </c>
      <c r="O272" s="58"/>
      <c r="P272" s="157">
        <f t="shared" si="71"/>
        <v>0</v>
      </c>
      <c r="Q272" s="157">
        <v>1.7500000000000002E-2</v>
      </c>
      <c r="R272" s="157">
        <f t="shared" si="72"/>
        <v>1.7500000000000002E-2</v>
      </c>
      <c r="S272" s="157">
        <v>0</v>
      </c>
      <c r="T272" s="157">
        <f t="shared" si="73"/>
        <v>0</v>
      </c>
      <c r="U272" s="158" t="s">
        <v>1</v>
      </c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59" t="s">
        <v>192</v>
      </c>
      <c r="AT272" s="159" t="s">
        <v>140</v>
      </c>
      <c r="AU272" s="159" t="s">
        <v>144</v>
      </c>
      <c r="AY272" s="14" t="s">
        <v>138</v>
      </c>
      <c r="BE272" s="160">
        <f t="shared" si="74"/>
        <v>0</v>
      </c>
      <c r="BF272" s="160">
        <f t="shared" si="75"/>
        <v>0</v>
      </c>
      <c r="BG272" s="160">
        <f t="shared" si="76"/>
        <v>0</v>
      </c>
      <c r="BH272" s="160">
        <f t="shared" si="77"/>
        <v>0</v>
      </c>
      <c r="BI272" s="160">
        <f t="shared" si="78"/>
        <v>0</v>
      </c>
      <c r="BJ272" s="14" t="s">
        <v>144</v>
      </c>
      <c r="BK272" s="160">
        <f t="shared" si="79"/>
        <v>0</v>
      </c>
      <c r="BL272" s="14" t="s">
        <v>192</v>
      </c>
      <c r="BM272" s="159" t="s">
        <v>1683</v>
      </c>
    </row>
    <row r="273" spans="1:65" s="2" customFormat="1" ht="24.2" customHeight="1">
      <c r="A273" s="29"/>
      <c r="B273" s="146"/>
      <c r="C273" s="147" t="s">
        <v>707</v>
      </c>
      <c r="D273" s="147" t="s">
        <v>140</v>
      </c>
      <c r="E273" s="148" t="s">
        <v>1684</v>
      </c>
      <c r="F273" s="149" t="s">
        <v>1685</v>
      </c>
      <c r="G273" s="150" t="s">
        <v>1430</v>
      </c>
      <c r="H273" s="151">
        <v>11</v>
      </c>
      <c r="I273" s="152"/>
      <c r="J273" s="153">
        <f t="shared" si="70"/>
        <v>0</v>
      </c>
      <c r="K273" s="154"/>
      <c r="L273" s="30"/>
      <c r="M273" s="155" t="s">
        <v>1</v>
      </c>
      <c r="N273" s="156" t="s">
        <v>38</v>
      </c>
      <c r="O273" s="58"/>
      <c r="P273" s="157">
        <f t="shared" si="71"/>
        <v>0</v>
      </c>
      <c r="Q273" s="157">
        <v>0</v>
      </c>
      <c r="R273" s="157">
        <f t="shared" si="72"/>
        <v>0</v>
      </c>
      <c r="S273" s="157">
        <v>0</v>
      </c>
      <c r="T273" s="157">
        <f t="shared" si="73"/>
        <v>0</v>
      </c>
      <c r="U273" s="158" t="s">
        <v>1</v>
      </c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59" t="s">
        <v>192</v>
      </c>
      <c r="AT273" s="159" t="s">
        <v>140</v>
      </c>
      <c r="AU273" s="159" t="s">
        <v>144</v>
      </c>
      <c r="AY273" s="14" t="s">
        <v>138</v>
      </c>
      <c r="BE273" s="160">
        <f t="shared" si="74"/>
        <v>0</v>
      </c>
      <c r="BF273" s="160">
        <f t="shared" si="75"/>
        <v>0</v>
      </c>
      <c r="BG273" s="160">
        <f t="shared" si="76"/>
        <v>0</v>
      </c>
      <c r="BH273" s="160">
        <f t="shared" si="77"/>
        <v>0</v>
      </c>
      <c r="BI273" s="160">
        <f t="shared" si="78"/>
        <v>0</v>
      </c>
      <c r="BJ273" s="14" t="s">
        <v>144</v>
      </c>
      <c r="BK273" s="160">
        <f t="shared" si="79"/>
        <v>0</v>
      </c>
      <c r="BL273" s="14" t="s">
        <v>192</v>
      </c>
      <c r="BM273" s="159" t="s">
        <v>1686</v>
      </c>
    </row>
    <row r="274" spans="1:65" s="2" customFormat="1" ht="24.2" customHeight="1">
      <c r="A274" s="29"/>
      <c r="B274" s="146"/>
      <c r="C274" s="147" t="s">
        <v>790</v>
      </c>
      <c r="D274" s="147" t="s">
        <v>140</v>
      </c>
      <c r="E274" s="148" t="s">
        <v>1687</v>
      </c>
      <c r="F274" s="149" t="s">
        <v>1688</v>
      </c>
      <c r="G274" s="150" t="s">
        <v>1430</v>
      </c>
      <c r="H274" s="151">
        <v>11</v>
      </c>
      <c r="I274" s="152"/>
      <c r="J274" s="153">
        <f t="shared" si="70"/>
        <v>0</v>
      </c>
      <c r="K274" s="154"/>
      <c r="L274" s="30"/>
      <c r="M274" s="155" t="s">
        <v>1</v>
      </c>
      <c r="N274" s="156" t="s">
        <v>38</v>
      </c>
      <c r="O274" s="58"/>
      <c r="P274" s="157">
        <f t="shared" si="71"/>
        <v>0</v>
      </c>
      <c r="Q274" s="157">
        <v>0</v>
      </c>
      <c r="R274" s="157">
        <f t="shared" si="72"/>
        <v>0</v>
      </c>
      <c r="S274" s="157">
        <v>0</v>
      </c>
      <c r="T274" s="157">
        <f t="shared" si="73"/>
        <v>0</v>
      </c>
      <c r="U274" s="158" t="s">
        <v>1</v>
      </c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59" t="s">
        <v>192</v>
      </c>
      <c r="AT274" s="159" t="s">
        <v>140</v>
      </c>
      <c r="AU274" s="159" t="s">
        <v>144</v>
      </c>
      <c r="AY274" s="14" t="s">
        <v>138</v>
      </c>
      <c r="BE274" s="160">
        <f t="shared" si="74"/>
        <v>0</v>
      </c>
      <c r="BF274" s="160">
        <f t="shared" si="75"/>
        <v>0</v>
      </c>
      <c r="BG274" s="160">
        <f t="shared" si="76"/>
        <v>0</v>
      </c>
      <c r="BH274" s="160">
        <f t="shared" si="77"/>
        <v>0</v>
      </c>
      <c r="BI274" s="160">
        <f t="shared" si="78"/>
        <v>0</v>
      </c>
      <c r="BJ274" s="14" t="s">
        <v>144</v>
      </c>
      <c r="BK274" s="160">
        <f t="shared" si="79"/>
        <v>0</v>
      </c>
      <c r="BL274" s="14" t="s">
        <v>192</v>
      </c>
      <c r="BM274" s="159" t="s">
        <v>1689</v>
      </c>
    </row>
    <row r="275" spans="1:65" s="2" customFormat="1" ht="24.2" customHeight="1">
      <c r="A275" s="29"/>
      <c r="B275" s="146"/>
      <c r="C275" s="147" t="s">
        <v>711</v>
      </c>
      <c r="D275" s="147" t="s">
        <v>140</v>
      </c>
      <c r="E275" s="148" t="s">
        <v>1690</v>
      </c>
      <c r="F275" s="149" t="s">
        <v>1691</v>
      </c>
      <c r="G275" s="150" t="s">
        <v>1430</v>
      </c>
      <c r="H275" s="151">
        <v>6</v>
      </c>
      <c r="I275" s="152"/>
      <c r="J275" s="153">
        <f t="shared" si="70"/>
        <v>0</v>
      </c>
      <c r="K275" s="154"/>
      <c r="L275" s="30"/>
      <c r="M275" s="155" t="s">
        <v>1</v>
      </c>
      <c r="N275" s="156" t="s">
        <v>38</v>
      </c>
      <c r="O275" s="58"/>
      <c r="P275" s="157">
        <f t="shared" si="71"/>
        <v>0</v>
      </c>
      <c r="Q275" s="157">
        <v>2.0000000000000002E-5</v>
      </c>
      <c r="R275" s="157">
        <f t="shared" si="72"/>
        <v>1.2000000000000002E-4</v>
      </c>
      <c r="S275" s="157">
        <v>0</v>
      </c>
      <c r="T275" s="157">
        <f t="shared" si="73"/>
        <v>0</v>
      </c>
      <c r="U275" s="158" t="s">
        <v>1</v>
      </c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59" t="s">
        <v>192</v>
      </c>
      <c r="AT275" s="159" t="s">
        <v>140</v>
      </c>
      <c r="AU275" s="159" t="s">
        <v>144</v>
      </c>
      <c r="AY275" s="14" t="s">
        <v>138</v>
      </c>
      <c r="BE275" s="160">
        <f t="shared" si="74"/>
        <v>0</v>
      </c>
      <c r="BF275" s="160">
        <f t="shared" si="75"/>
        <v>0</v>
      </c>
      <c r="BG275" s="160">
        <f t="shared" si="76"/>
        <v>0</v>
      </c>
      <c r="BH275" s="160">
        <f t="shared" si="77"/>
        <v>0</v>
      </c>
      <c r="BI275" s="160">
        <f t="shared" si="78"/>
        <v>0</v>
      </c>
      <c r="BJ275" s="14" t="s">
        <v>144</v>
      </c>
      <c r="BK275" s="160">
        <f t="shared" si="79"/>
        <v>0</v>
      </c>
      <c r="BL275" s="14" t="s">
        <v>192</v>
      </c>
      <c r="BM275" s="159" t="s">
        <v>1692</v>
      </c>
    </row>
    <row r="276" spans="1:65" s="2" customFormat="1" ht="21.75" customHeight="1">
      <c r="A276" s="29"/>
      <c r="B276" s="146"/>
      <c r="C276" s="147" t="s">
        <v>704</v>
      </c>
      <c r="D276" s="147" t="s">
        <v>140</v>
      </c>
      <c r="E276" s="148" t="s">
        <v>1693</v>
      </c>
      <c r="F276" s="149" t="s">
        <v>1694</v>
      </c>
      <c r="G276" s="150" t="s">
        <v>186</v>
      </c>
      <c r="H276" s="151">
        <v>5.4</v>
      </c>
      <c r="I276" s="152"/>
      <c r="J276" s="153">
        <f t="shared" si="70"/>
        <v>0</v>
      </c>
      <c r="K276" s="154"/>
      <c r="L276" s="30"/>
      <c r="M276" s="155" t="s">
        <v>1</v>
      </c>
      <c r="N276" s="156" t="s">
        <v>38</v>
      </c>
      <c r="O276" s="58"/>
      <c r="P276" s="157">
        <f t="shared" si="71"/>
        <v>0</v>
      </c>
      <c r="Q276" s="157">
        <v>0</v>
      </c>
      <c r="R276" s="157">
        <f t="shared" si="72"/>
        <v>0</v>
      </c>
      <c r="S276" s="157">
        <v>0</v>
      </c>
      <c r="T276" s="157">
        <f t="shared" si="73"/>
        <v>0</v>
      </c>
      <c r="U276" s="158" t="s">
        <v>1</v>
      </c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59" t="s">
        <v>192</v>
      </c>
      <c r="AT276" s="159" t="s">
        <v>140</v>
      </c>
      <c r="AU276" s="159" t="s">
        <v>144</v>
      </c>
      <c r="AY276" s="14" t="s">
        <v>138</v>
      </c>
      <c r="BE276" s="160">
        <f t="shared" si="74"/>
        <v>0</v>
      </c>
      <c r="BF276" s="160">
        <f t="shared" si="75"/>
        <v>0</v>
      </c>
      <c r="BG276" s="160">
        <f t="shared" si="76"/>
        <v>0</v>
      </c>
      <c r="BH276" s="160">
        <f t="shared" si="77"/>
        <v>0</v>
      </c>
      <c r="BI276" s="160">
        <f t="shared" si="78"/>
        <v>0</v>
      </c>
      <c r="BJ276" s="14" t="s">
        <v>144</v>
      </c>
      <c r="BK276" s="160">
        <f t="shared" si="79"/>
        <v>0</v>
      </c>
      <c r="BL276" s="14" t="s">
        <v>192</v>
      </c>
      <c r="BM276" s="159" t="s">
        <v>1695</v>
      </c>
    </row>
    <row r="277" spans="1:65" s="2" customFormat="1" ht="21.75" customHeight="1">
      <c r="A277" s="29"/>
      <c r="B277" s="146"/>
      <c r="C277" s="147" t="s">
        <v>714</v>
      </c>
      <c r="D277" s="147" t="s">
        <v>140</v>
      </c>
      <c r="E277" s="148" t="s">
        <v>1696</v>
      </c>
      <c r="F277" s="149" t="s">
        <v>1697</v>
      </c>
      <c r="G277" s="150" t="s">
        <v>1430</v>
      </c>
      <c r="H277" s="151">
        <v>6</v>
      </c>
      <c r="I277" s="152"/>
      <c r="J277" s="153">
        <f t="shared" si="70"/>
        <v>0</v>
      </c>
      <c r="K277" s="154"/>
      <c r="L277" s="30"/>
      <c r="M277" s="155" t="s">
        <v>1</v>
      </c>
      <c r="N277" s="156" t="s">
        <v>38</v>
      </c>
      <c r="O277" s="58"/>
      <c r="P277" s="157">
        <f t="shared" si="71"/>
        <v>0</v>
      </c>
      <c r="Q277" s="157">
        <v>0</v>
      </c>
      <c r="R277" s="157">
        <f t="shared" si="72"/>
        <v>0</v>
      </c>
      <c r="S277" s="157">
        <v>0</v>
      </c>
      <c r="T277" s="157">
        <f t="shared" si="73"/>
        <v>0</v>
      </c>
      <c r="U277" s="158" t="s">
        <v>1</v>
      </c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59" t="s">
        <v>192</v>
      </c>
      <c r="AT277" s="159" t="s">
        <v>140</v>
      </c>
      <c r="AU277" s="159" t="s">
        <v>144</v>
      </c>
      <c r="AY277" s="14" t="s">
        <v>138</v>
      </c>
      <c r="BE277" s="160">
        <f t="shared" si="74"/>
        <v>0</v>
      </c>
      <c r="BF277" s="160">
        <f t="shared" si="75"/>
        <v>0</v>
      </c>
      <c r="BG277" s="160">
        <f t="shared" si="76"/>
        <v>0</v>
      </c>
      <c r="BH277" s="160">
        <f t="shared" si="77"/>
        <v>0</v>
      </c>
      <c r="BI277" s="160">
        <f t="shared" si="78"/>
        <v>0</v>
      </c>
      <c r="BJ277" s="14" t="s">
        <v>144</v>
      </c>
      <c r="BK277" s="160">
        <f t="shared" si="79"/>
        <v>0</v>
      </c>
      <c r="BL277" s="14" t="s">
        <v>192</v>
      </c>
      <c r="BM277" s="159" t="s">
        <v>1698</v>
      </c>
    </row>
    <row r="278" spans="1:65" s="2" customFormat="1" ht="24.2" customHeight="1">
      <c r="A278" s="29"/>
      <c r="B278" s="146"/>
      <c r="C278" s="147" t="s">
        <v>1699</v>
      </c>
      <c r="D278" s="147" t="s">
        <v>140</v>
      </c>
      <c r="E278" s="148" t="s">
        <v>1700</v>
      </c>
      <c r="F278" s="149" t="s">
        <v>1701</v>
      </c>
      <c r="G278" s="150" t="s">
        <v>1102</v>
      </c>
      <c r="H278" s="177"/>
      <c r="I278" s="152"/>
      <c r="J278" s="153">
        <f t="shared" si="70"/>
        <v>0</v>
      </c>
      <c r="K278" s="154"/>
      <c r="L278" s="30"/>
      <c r="M278" s="155" t="s">
        <v>1</v>
      </c>
      <c r="N278" s="156" t="s">
        <v>38</v>
      </c>
      <c r="O278" s="58"/>
      <c r="P278" s="157">
        <f t="shared" si="71"/>
        <v>0</v>
      </c>
      <c r="Q278" s="157">
        <v>0</v>
      </c>
      <c r="R278" s="157">
        <f t="shared" si="72"/>
        <v>0</v>
      </c>
      <c r="S278" s="157">
        <v>0</v>
      </c>
      <c r="T278" s="157">
        <f t="shared" si="73"/>
        <v>0</v>
      </c>
      <c r="U278" s="158" t="s">
        <v>1</v>
      </c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59" t="s">
        <v>192</v>
      </c>
      <c r="AT278" s="159" t="s">
        <v>140</v>
      </c>
      <c r="AU278" s="159" t="s">
        <v>144</v>
      </c>
      <c r="AY278" s="14" t="s">
        <v>138</v>
      </c>
      <c r="BE278" s="160">
        <f t="shared" si="74"/>
        <v>0</v>
      </c>
      <c r="BF278" s="160">
        <f t="shared" si="75"/>
        <v>0</v>
      </c>
      <c r="BG278" s="160">
        <f t="shared" si="76"/>
        <v>0</v>
      </c>
      <c r="BH278" s="160">
        <f t="shared" si="77"/>
        <v>0</v>
      </c>
      <c r="BI278" s="160">
        <f t="shared" si="78"/>
        <v>0</v>
      </c>
      <c r="BJ278" s="14" t="s">
        <v>144</v>
      </c>
      <c r="BK278" s="160">
        <f t="shared" si="79"/>
        <v>0</v>
      </c>
      <c r="BL278" s="14" t="s">
        <v>192</v>
      </c>
      <c r="BM278" s="159" t="s">
        <v>1702</v>
      </c>
    </row>
    <row r="279" spans="1:65" s="12" customFormat="1" ht="22.9" customHeight="1">
      <c r="B279" s="133"/>
      <c r="D279" s="134" t="s">
        <v>71</v>
      </c>
      <c r="E279" s="144" t="s">
        <v>1703</v>
      </c>
      <c r="F279" s="144" t="s">
        <v>1704</v>
      </c>
      <c r="I279" s="136"/>
      <c r="J279" s="145">
        <f>BK279</f>
        <v>0</v>
      </c>
      <c r="L279" s="133"/>
      <c r="M279" s="138"/>
      <c r="N279" s="139"/>
      <c r="O279" s="139"/>
      <c r="P279" s="140">
        <f>SUM(P280:P287)</f>
        <v>0</v>
      </c>
      <c r="Q279" s="139"/>
      <c r="R279" s="140">
        <f>SUM(R280:R287)</f>
        <v>1.0413700000000001</v>
      </c>
      <c r="S279" s="139"/>
      <c r="T279" s="140">
        <f>SUM(T280:T287)</f>
        <v>5.5E-2</v>
      </c>
      <c r="U279" s="141"/>
      <c r="AR279" s="134" t="s">
        <v>144</v>
      </c>
      <c r="AT279" s="142" t="s">
        <v>71</v>
      </c>
      <c r="AU279" s="142" t="s">
        <v>80</v>
      </c>
      <c r="AY279" s="134" t="s">
        <v>138</v>
      </c>
      <c r="BK279" s="143">
        <f>SUM(BK280:BK287)</f>
        <v>0</v>
      </c>
    </row>
    <row r="280" spans="1:65" s="2" customFormat="1" ht="16.5" customHeight="1">
      <c r="A280" s="29"/>
      <c r="B280" s="146"/>
      <c r="C280" s="147" t="s">
        <v>718</v>
      </c>
      <c r="D280" s="147" t="s">
        <v>140</v>
      </c>
      <c r="E280" s="148" t="s">
        <v>1705</v>
      </c>
      <c r="F280" s="149" t="s">
        <v>1706</v>
      </c>
      <c r="G280" s="150" t="s">
        <v>283</v>
      </c>
      <c r="H280" s="151">
        <v>139.483</v>
      </c>
      <c r="I280" s="152"/>
      <c r="J280" s="153">
        <f t="shared" ref="J280:J287" si="80">ROUND(I280*H280,2)</f>
        <v>0</v>
      </c>
      <c r="K280" s="154"/>
      <c r="L280" s="30"/>
      <c r="M280" s="155" t="s">
        <v>1</v>
      </c>
      <c r="N280" s="156" t="s">
        <v>38</v>
      </c>
      <c r="O280" s="58"/>
      <c r="P280" s="157">
        <f t="shared" ref="P280:P287" si="81">O280*H280</f>
        <v>0</v>
      </c>
      <c r="Q280" s="157">
        <v>0</v>
      </c>
      <c r="R280" s="157">
        <f t="shared" ref="R280:R287" si="82">Q280*H280</f>
        <v>0</v>
      </c>
      <c r="S280" s="157">
        <v>0</v>
      </c>
      <c r="T280" s="157">
        <f t="shared" ref="T280:T287" si="83">S280*H280</f>
        <v>0</v>
      </c>
      <c r="U280" s="158" t="s">
        <v>1</v>
      </c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59" t="s">
        <v>192</v>
      </c>
      <c r="AT280" s="159" t="s">
        <v>140</v>
      </c>
      <c r="AU280" s="159" t="s">
        <v>144</v>
      </c>
      <c r="AY280" s="14" t="s">
        <v>138</v>
      </c>
      <c r="BE280" s="160">
        <f t="shared" ref="BE280:BE287" si="84">IF(N280="základná",J280,0)</f>
        <v>0</v>
      </c>
      <c r="BF280" s="160">
        <f t="shared" ref="BF280:BF287" si="85">IF(N280="znížená",J280,0)</f>
        <v>0</v>
      </c>
      <c r="BG280" s="160">
        <f t="shared" ref="BG280:BG287" si="86">IF(N280="zákl. prenesená",J280,0)</f>
        <v>0</v>
      </c>
      <c r="BH280" s="160">
        <f t="shared" ref="BH280:BH287" si="87">IF(N280="zníž. prenesená",J280,0)</f>
        <v>0</v>
      </c>
      <c r="BI280" s="160">
        <f t="shared" ref="BI280:BI287" si="88">IF(N280="nulová",J280,0)</f>
        <v>0</v>
      </c>
      <c r="BJ280" s="14" t="s">
        <v>144</v>
      </c>
      <c r="BK280" s="160">
        <f t="shared" ref="BK280:BK287" si="89">ROUND(I280*H280,2)</f>
        <v>0</v>
      </c>
      <c r="BL280" s="14" t="s">
        <v>192</v>
      </c>
      <c r="BM280" s="159" t="s">
        <v>1707</v>
      </c>
    </row>
    <row r="281" spans="1:65" s="2" customFormat="1" ht="16.5" customHeight="1">
      <c r="A281" s="29"/>
      <c r="B281" s="146"/>
      <c r="C281" s="147" t="s">
        <v>679</v>
      </c>
      <c r="D281" s="147" t="s">
        <v>140</v>
      </c>
      <c r="E281" s="148" t="s">
        <v>1708</v>
      </c>
      <c r="F281" s="149" t="s">
        <v>1709</v>
      </c>
      <c r="G281" s="150" t="s">
        <v>283</v>
      </c>
      <c r="H281" s="151">
        <v>139.483</v>
      </c>
      <c r="I281" s="152"/>
      <c r="J281" s="153">
        <f t="shared" si="80"/>
        <v>0</v>
      </c>
      <c r="K281" s="154"/>
      <c r="L281" s="30"/>
      <c r="M281" s="155" t="s">
        <v>1</v>
      </c>
      <c r="N281" s="156" t="s">
        <v>38</v>
      </c>
      <c r="O281" s="58"/>
      <c r="P281" s="157">
        <f t="shared" si="81"/>
        <v>0</v>
      </c>
      <c r="Q281" s="157">
        <v>0</v>
      </c>
      <c r="R281" s="157">
        <f t="shared" si="82"/>
        <v>0</v>
      </c>
      <c r="S281" s="157">
        <v>0</v>
      </c>
      <c r="T281" s="157">
        <f t="shared" si="83"/>
        <v>0</v>
      </c>
      <c r="U281" s="158" t="s">
        <v>1</v>
      </c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59" t="s">
        <v>192</v>
      </c>
      <c r="AT281" s="159" t="s">
        <v>140</v>
      </c>
      <c r="AU281" s="159" t="s">
        <v>144</v>
      </c>
      <c r="AY281" s="14" t="s">
        <v>138</v>
      </c>
      <c r="BE281" s="160">
        <f t="shared" si="84"/>
        <v>0</v>
      </c>
      <c r="BF281" s="160">
        <f t="shared" si="85"/>
        <v>0</v>
      </c>
      <c r="BG281" s="160">
        <f t="shared" si="86"/>
        <v>0</v>
      </c>
      <c r="BH281" s="160">
        <f t="shared" si="87"/>
        <v>0</v>
      </c>
      <c r="BI281" s="160">
        <f t="shared" si="88"/>
        <v>0</v>
      </c>
      <c r="BJ281" s="14" t="s">
        <v>144</v>
      </c>
      <c r="BK281" s="160">
        <f t="shared" si="89"/>
        <v>0</v>
      </c>
      <c r="BL281" s="14" t="s">
        <v>192</v>
      </c>
      <c r="BM281" s="159" t="s">
        <v>1710</v>
      </c>
    </row>
    <row r="282" spans="1:65" s="2" customFormat="1" ht="16.5" customHeight="1">
      <c r="A282" s="29"/>
      <c r="B282" s="146"/>
      <c r="C282" s="147" t="s">
        <v>721</v>
      </c>
      <c r="D282" s="147" t="s">
        <v>140</v>
      </c>
      <c r="E282" s="148" t="s">
        <v>1711</v>
      </c>
      <c r="F282" s="149" t="s">
        <v>1712</v>
      </c>
      <c r="G282" s="150" t="s">
        <v>283</v>
      </c>
      <c r="H282" s="151">
        <v>172.93100000000001</v>
      </c>
      <c r="I282" s="152"/>
      <c r="J282" s="153">
        <f t="shared" si="80"/>
        <v>0</v>
      </c>
      <c r="K282" s="154"/>
      <c r="L282" s="30"/>
      <c r="M282" s="155" t="s">
        <v>1</v>
      </c>
      <c r="N282" s="156" t="s">
        <v>38</v>
      </c>
      <c r="O282" s="58"/>
      <c r="P282" s="157">
        <f t="shared" si="81"/>
        <v>0</v>
      </c>
      <c r="Q282" s="157">
        <v>0</v>
      </c>
      <c r="R282" s="157">
        <f t="shared" si="82"/>
        <v>0</v>
      </c>
      <c r="S282" s="157">
        <v>0</v>
      </c>
      <c r="T282" s="157">
        <f t="shared" si="83"/>
        <v>0</v>
      </c>
      <c r="U282" s="158" t="s">
        <v>1</v>
      </c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59" t="s">
        <v>192</v>
      </c>
      <c r="AT282" s="159" t="s">
        <v>140</v>
      </c>
      <c r="AU282" s="159" t="s">
        <v>144</v>
      </c>
      <c r="AY282" s="14" t="s">
        <v>138</v>
      </c>
      <c r="BE282" s="160">
        <f t="shared" si="84"/>
        <v>0</v>
      </c>
      <c r="BF282" s="160">
        <f t="shared" si="85"/>
        <v>0</v>
      </c>
      <c r="BG282" s="160">
        <f t="shared" si="86"/>
        <v>0</v>
      </c>
      <c r="BH282" s="160">
        <f t="shared" si="87"/>
        <v>0</v>
      </c>
      <c r="BI282" s="160">
        <f t="shared" si="88"/>
        <v>0</v>
      </c>
      <c r="BJ282" s="14" t="s">
        <v>144</v>
      </c>
      <c r="BK282" s="160">
        <f t="shared" si="89"/>
        <v>0</v>
      </c>
      <c r="BL282" s="14" t="s">
        <v>192</v>
      </c>
      <c r="BM282" s="159" t="s">
        <v>1713</v>
      </c>
    </row>
    <row r="283" spans="1:65" s="2" customFormat="1" ht="16.5" customHeight="1">
      <c r="A283" s="29"/>
      <c r="B283" s="146"/>
      <c r="C283" s="147" t="s">
        <v>1714</v>
      </c>
      <c r="D283" s="147" t="s">
        <v>140</v>
      </c>
      <c r="E283" s="148" t="s">
        <v>1715</v>
      </c>
      <c r="F283" s="149" t="s">
        <v>1716</v>
      </c>
      <c r="G283" s="150" t="s">
        <v>283</v>
      </c>
      <c r="H283" s="151">
        <v>172.93100000000001</v>
      </c>
      <c r="I283" s="152"/>
      <c r="J283" s="153">
        <f t="shared" si="80"/>
        <v>0</v>
      </c>
      <c r="K283" s="154"/>
      <c r="L283" s="30"/>
      <c r="M283" s="155" t="s">
        <v>1</v>
      </c>
      <c r="N283" s="156" t="s">
        <v>38</v>
      </c>
      <c r="O283" s="58"/>
      <c r="P283" s="157">
        <f t="shared" si="81"/>
        <v>0</v>
      </c>
      <c r="Q283" s="157">
        <v>0</v>
      </c>
      <c r="R283" s="157">
        <f t="shared" si="82"/>
        <v>0</v>
      </c>
      <c r="S283" s="157">
        <v>0</v>
      </c>
      <c r="T283" s="157">
        <f t="shared" si="83"/>
        <v>0</v>
      </c>
      <c r="U283" s="158" t="s">
        <v>1</v>
      </c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59" t="s">
        <v>192</v>
      </c>
      <c r="AT283" s="159" t="s">
        <v>140</v>
      </c>
      <c r="AU283" s="159" t="s">
        <v>144</v>
      </c>
      <c r="AY283" s="14" t="s">
        <v>138</v>
      </c>
      <c r="BE283" s="160">
        <f t="shared" si="84"/>
        <v>0</v>
      </c>
      <c r="BF283" s="160">
        <f t="shared" si="85"/>
        <v>0</v>
      </c>
      <c r="BG283" s="160">
        <f t="shared" si="86"/>
        <v>0</v>
      </c>
      <c r="BH283" s="160">
        <f t="shared" si="87"/>
        <v>0</v>
      </c>
      <c r="BI283" s="160">
        <f t="shared" si="88"/>
        <v>0</v>
      </c>
      <c r="BJ283" s="14" t="s">
        <v>144</v>
      </c>
      <c r="BK283" s="160">
        <f t="shared" si="89"/>
        <v>0</v>
      </c>
      <c r="BL283" s="14" t="s">
        <v>192</v>
      </c>
      <c r="BM283" s="159" t="s">
        <v>1717</v>
      </c>
    </row>
    <row r="284" spans="1:65" s="2" customFormat="1" ht="16.5" customHeight="1">
      <c r="A284" s="29"/>
      <c r="B284" s="146"/>
      <c r="C284" s="147" t="s">
        <v>724</v>
      </c>
      <c r="D284" s="147" t="s">
        <v>140</v>
      </c>
      <c r="E284" s="148" t="s">
        <v>1718</v>
      </c>
      <c r="F284" s="149" t="s">
        <v>1719</v>
      </c>
      <c r="G284" s="150" t="s">
        <v>892</v>
      </c>
      <c r="H284" s="151">
        <v>11</v>
      </c>
      <c r="I284" s="152"/>
      <c r="J284" s="153">
        <f t="shared" si="80"/>
        <v>0</v>
      </c>
      <c r="K284" s="154"/>
      <c r="L284" s="30"/>
      <c r="M284" s="155" t="s">
        <v>1</v>
      </c>
      <c r="N284" s="156" t="s">
        <v>38</v>
      </c>
      <c r="O284" s="58"/>
      <c r="P284" s="157">
        <f t="shared" si="81"/>
        <v>0</v>
      </c>
      <c r="Q284" s="157">
        <v>1.0000000000000001E-5</v>
      </c>
      <c r="R284" s="157">
        <f t="shared" si="82"/>
        <v>1.1E-4</v>
      </c>
      <c r="S284" s="157">
        <v>5.0000000000000001E-3</v>
      </c>
      <c r="T284" s="157">
        <f t="shared" si="83"/>
        <v>5.5E-2</v>
      </c>
      <c r="U284" s="158" t="s">
        <v>1</v>
      </c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59" t="s">
        <v>192</v>
      </c>
      <c r="AT284" s="159" t="s">
        <v>140</v>
      </c>
      <c r="AU284" s="159" t="s">
        <v>144</v>
      </c>
      <c r="AY284" s="14" t="s">
        <v>138</v>
      </c>
      <c r="BE284" s="160">
        <f t="shared" si="84"/>
        <v>0</v>
      </c>
      <c r="BF284" s="160">
        <f t="shared" si="85"/>
        <v>0</v>
      </c>
      <c r="BG284" s="160">
        <f t="shared" si="86"/>
        <v>0</v>
      </c>
      <c r="BH284" s="160">
        <f t="shared" si="87"/>
        <v>0</v>
      </c>
      <c r="BI284" s="160">
        <f t="shared" si="88"/>
        <v>0</v>
      </c>
      <c r="BJ284" s="14" t="s">
        <v>144</v>
      </c>
      <c r="BK284" s="160">
        <f t="shared" si="89"/>
        <v>0</v>
      </c>
      <c r="BL284" s="14" t="s">
        <v>192</v>
      </c>
      <c r="BM284" s="159" t="s">
        <v>1720</v>
      </c>
    </row>
    <row r="285" spans="1:65" s="2" customFormat="1" ht="16.5" customHeight="1">
      <c r="A285" s="29"/>
      <c r="B285" s="146"/>
      <c r="C285" s="147" t="s">
        <v>1721</v>
      </c>
      <c r="D285" s="147" t="s">
        <v>140</v>
      </c>
      <c r="E285" s="148" t="s">
        <v>1722</v>
      </c>
      <c r="F285" s="149" t="s">
        <v>1723</v>
      </c>
      <c r="G285" s="150" t="s">
        <v>1430</v>
      </c>
      <c r="H285" s="151">
        <v>11</v>
      </c>
      <c r="I285" s="152"/>
      <c r="J285" s="153">
        <f t="shared" si="80"/>
        <v>0</v>
      </c>
      <c r="K285" s="154"/>
      <c r="L285" s="30"/>
      <c r="M285" s="155" t="s">
        <v>1</v>
      </c>
      <c r="N285" s="156" t="s">
        <v>38</v>
      </c>
      <c r="O285" s="58"/>
      <c r="P285" s="157">
        <f t="shared" si="81"/>
        <v>0</v>
      </c>
      <c r="Q285" s="157">
        <v>0.05</v>
      </c>
      <c r="R285" s="157">
        <f t="shared" si="82"/>
        <v>0.55000000000000004</v>
      </c>
      <c r="S285" s="157">
        <v>0</v>
      </c>
      <c r="T285" s="157">
        <f t="shared" si="83"/>
        <v>0</v>
      </c>
      <c r="U285" s="158" t="s">
        <v>1</v>
      </c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59" t="s">
        <v>192</v>
      </c>
      <c r="AT285" s="159" t="s">
        <v>140</v>
      </c>
      <c r="AU285" s="159" t="s">
        <v>144</v>
      </c>
      <c r="AY285" s="14" t="s">
        <v>138</v>
      </c>
      <c r="BE285" s="160">
        <f t="shared" si="84"/>
        <v>0</v>
      </c>
      <c r="BF285" s="160">
        <f t="shared" si="85"/>
        <v>0</v>
      </c>
      <c r="BG285" s="160">
        <f t="shared" si="86"/>
        <v>0</v>
      </c>
      <c r="BH285" s="160">
        <f t="shared" si="87"/>
        <v>0</v>
      </c>
      <c r="BI285" s="160">
        <f t="shared" si="88"/>
        <v>0</v>
      </c>
      <c r="BJ285" s="14" t="s">
        <v>144</v>
      </c>
      <c r="BK285" s="160">
        <f t="shared" si="89"/>
        <v>0</v>
      </c>
      <c r="BL285" s="14" t="s">
        <v>192</v>
      </c>
      <c r="BM285" s="159" t="s">
        <v>1724</v>
      </c>
    </row>
    <row r="286" spans="1:65" s="2" customFormat="1" ht="24.2" customHeight="1">
      <c r="A286" s="29"/>
      <c r="B286" s="146"/>
      <c r="C286" s="147" t="s">
        <v>727</v>
      </c>
      <c r="D286" s="147" t="s">
        <v>140</v>
      </c>
      <c r="E286" s="148" t="s">
        <v>1725</v>
      </c>
      <c r="F286" s="149" t="s">
        <v>1726</v>
      </c>
      <c r="G286" s="150" t="s">
        <v>1303</v>
      </c>
      <c r="H286" s="151">
        <v>7018</v>
      </c>
      <c r="I286" s="152"/>
      <c r="J286" s="153">
        <f t="shared" si="80"/>
        <v>0</v>
      </c>
      <c r="K286" s="154"/>
      <c r="L286" s="30"/>
      <c r="M286" s="155" t="s">
        <v>1</v>
      </c>
      <c r="N286" s="156" t="s">
        <v>38</v>
      </c>
      <c r="O286" s="58"/>
      <c r="P286" s="157">
        <f t="shared" si="81"/>
        <v>0</v>
      </c>
      <c r="Q286" s="157">
        <v>6.9999999999999994E-5</v>
      </c>
      <c r="R286" s="157">
        <f t="shared" si="82"/>
        <v>0.49125999999999997</v>
      </c>
      <c r="S286" s="157">
        <v>0</v>
      </c>
      <c r="T286" s="157">
        <f t="shared" si="83"/>
        <v>0</v>
      </c>
      <c r="U286" s="158" t="s">
        <v>1</v>
      </c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59" t="s">
        <v>192</v>
      </c>
      <c r="AT286" s="159" t="s">
        <v>140</v>
      </c>
      <c r="AU286" s="159" t="s">
        <v>144</v>
      </c>
      <c r="AY286" s="14" t="s">
        <v>138</v>
      </c>
      <c r="BE286" s="160">
        <f t="shared" si="84"/>
        <v>0</v>
      </c>
      <c r="BF286" s="160">
        <f t="shared" si="85"/>
        <v>0</v>
      </c>
      <c r="BG286" s="160">
        <f t="shared" si="86"/>
        <v>0</v>
      </c>
      <c r="BH286" s="160">
        <f t="shared" si="87"/>
        <v>0</v>
      </c>
      <c r="BI286" s="160">
        <f t="shared" si="88"/>
        <v>0</v>
      </c>
      <c r="BJ286" s="14" t="s">
        <v>144</v>
      </c>
      <c r="BK286" s="160">
        <f t="shared" si="89"/>
        <v>0</v>
      </c>
      <c r="BL286" s="14" t="s">
        <v>192</v>
      </c>
      <c r="BM286" s="159" t="s">
        <v>1727</v>
      </c>
    </row>
    <row r="287" spans="1:65" s="2" customFormat="1" ht="24.2" customHeight="1">
      <c r="A287" s="29"/>
      <c r="B287" s="146"/>
      <c r="C287" s="147" t="s">
        <v>1728</v>
      </c>
      <c r="D287" s="147" t="s">
        <v>140</v>
      </c>
      <c r="E287" s="148" t="s">
        <v>1729</v>
      </c>
      <c r="F287" s="149" t="s">
        <v>1730</v>
      </c>
      <c r="G287" s="150" t="s">
        <v>1102</v>
      </c>
      <c r="H287" s="177"/>
      <c r="I287" s="152"/>
      <c r="J287" s="153">
        <f t="shared" si="80"/>
        <v>0</v>
      </c>
      <c r="K287" s="154"/>
      <c r="L287" s="30"/>
      <c r="M287" s="155" t="s">
        <v>1</v>
      </c>
      <c r="N287" s="156" t="s">
        <v>38</v>
      </c>
      <c r="O287" s="58"/>
      <c r="P287" s="157">
        <f t="shared" si="81"/>
        <v>0</v>
      </c>
      <c r="Q287" s="157">
        <v>0</v>
      </c>
      <c r="R287" s="157">
        <f t="shared" si="82"/>
        <v>0</v>
      </c>
      <c r="S287" s="157">
        <v>0</v>
      </c>
      <c r="T287" s="157">
        <f t="shared" si="83"/>
        <v>0</v>
      </c>
      <c r="U287" s="158" t="s">
        <v>1</v>
      </c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59" t="s">
        <v>192</v>
      </c>
      <c r="AT287" s="159" t="s">
        <v>140</v>
      </c>
      <c r="AU287" s="159" t="s">
        <v>144</v>
      </c>
      <c r="AY287" s="14" t="s">
        <v>138</v>
      </c>
      <c r="BE287" s="160">
        <f t="shared" si="84"/>
        <v>0</v>
      </c>
      <c r="BF287" s="160">
        <f t="shared" si="85"/>
        <v>0</v>
      </c>
      <c r="BG287" s="160">
        <f t="shared" si="86"/>
        <v>0</v>
      </c>
      <c r="BH287" s="160">
        <f t="shared" si="87"/>
        <v>0</v>
      </c>
      <c r="BI287" s="160">
        <f t="shared" si="88"/>
        <v>0</v>
      </c>
      <c r="BJ287" s="14" t="s">
        <v>144</v>
      </c>
      <c r="BK287" s="160">
        <f t="shared" si="89"/>
        <v>0</v>
      </c>
      <c r="BL287" s="14" t="s">
        <v>192</v>
      </c>
      <c r="BM287" s="159" t="s">
        <v>1731</v>
      </c>
    </row>
    <row r="288" spans="1:65" s="12" customFormat="1" ht="22.9" customHeight="1">
      <c r="B288" s="133"/>
      <c r="D288" s="134" t="s">
        <v>71</v>
      </c>
      <c r="E288" s="144" t="s">
        <v>1732</v>
      </c>
      <c r="F288" s="144" t="s">
        <v>1733</v>
      </c>
      <c r="I288" s="136"/>
      <c r="J288" s="145">
        <f>BK288</f>
        <v>0</v>
      </c>
      <c r="L288" s="133"/>
      <c r="M288" s="138"/>
      <c r="N288" s="139"/>
      <c r="O288" s="139"/>
      <c r="P288" s="140">
        <f>SUM(P289:P297)</f>
        <v>0</v>
      </c>
      <c r="Q288" s="139"/>
      <c r="R288" s="140">
        <f>SUM(R289:R297)</f>
        <v>1.1304076000000001</v>
      </c>
      <c r="S288" s="139"/>
      <c r="T288" s="140">
        <f>SUM(T289:T297)</f>
        <v>0</v>
      </c>
      <c r="U288" s="141"/>
      <c r="AR288" s="134" t="s">
        <v>144</v>
      </c>
      <c r="AT288" s="142" t="s">
        <v>71</v>
      </c>
      <c r="AU288" s="142" t="s">
        <v>80</v>
      </c>
      <c r="AY288" s="134" t="s">
        <v>138</v>
      </c>
      <c r="BK288" s="143">
        <f>SUM(BK289:BK297)</f>
        <v>0</v>
      </c>
    </row>
    <row r="289" spans="1:65" s="2" customFormat="1" ht="16.5" customHeight="1">
      <c r="A289" s="29"/>
      <c r="B289" s="146"/>
      <c r="C289" s="147" t="s">
        <v>731</v>
      </c>
      <c r="D289" s="147" t="s">
        <v>140</v>
      </c>
      <c r="E289" s="148" t="s">
        <v>1734</v>
      </c>
      <c r="F289" s="149" t="s">
        <v>1735</v>
      </c>
      <c r="G289" s="150" t="s">
        <v>186</v>
      </c>
      <c r="H289" s="151">
        <v>126.94</v>
      </c>
      <c r="I289" s="152"/>
      <c r="J289" s="153">
        <f t="shared" ref="J289:J297" si="90">ROUND(I289*H289,2)</f>
        <v>0</v>
      </c>
      <c r="K289" s="154"/>
      <c r="L289" s="30"/>
      <c r="M289" s="155" t="s">
        <v>1</v>
      </c>
      <c r="N289" s="156" t="s">
        <v>38</v>
      </c>
      <c r="O289" s="58"/>
      <c r="P289" s="157">
        <f t="shared" ref="P289:P297" si="91">O289*H289</f>
        <v>0</v>
      </c>
      <c r="Q289" s="157">
        <v>6.0999999999999997E-4</v>
      </c>
      <c r="R289" s="157">
        <f t="shared" ref="R289:R297" si="92">Q289*H289</f>
        <v>7.7433399999999999E-2</v>
      </c>
      <c r="S289" s="157">
        <v>0</v>
      </c>
      <c r="T289" s="157">
        <f t="shared" ref="T289:T297" si="93">S289*H289</f>
        <v>0</v>
      </c>
      <c r="U289" s="158" t="s">
        <v>1</v>
      </c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59" t="s">
        <v>192</v>
      </c>
      <c r="AT289" s="159" t="s">
        <v>140</v>
      </c>
      <c r="AU289" s="159" t="s">
        <v>144</v>
      </c>
      <c r="AY289" s="14" t="s">
        <v>138</v>
      </c>
      <c r="BE289" s="160">
        <f t="shared" ref="BE289:BE297" si="94">IF(N289="základná",J289,0)</f>
        <v>0</v>
      </c>
      <c r="BF289" s="160">
        <f t="shared" ref="BF289:BF297" si="95">IF(N289="znížená",J289,0)</f>
        <v>0</v>
      </c>
      <c r="BG289" s="160">
        <f t="shared" ref="BG289:BG297" si="96">IF(N289="zákl. prenesená",J289,0)</f>
        <v>0</v>
      </c>
      <c r="BH289" s="160">
        <f t="shared" ref="BH289:BH297" si="97">IF(N289="zníž. prenesená",J289,0)</f>
        <v>0</v>
      </c>
      <c r="BI289" s="160">
        <f t="shared" ref="BI289:BI297" si="98">IF(N289="nulová",J289,0)</f>
        <v>0</v>
      </c>
      <c r="BJ289" s="14" t="s">
        <v>144</v>
      </c>
      <c r="BK289" s="160">
        <f t="shared" ref="BK289:BK297" si="99">ROUND(I289*H289,2)</f>
        <v>0</v>
      </c>
      <c r="BL289" s="14" t="s">
        <v>192</v>
      </c>
      <c r="BM289" s="159" t="s">
        <v>1736</v>
      </c>
    </row>
    <row r="290" spans="1:65" s="2" customFormat="1" ht="21.75" customHeight="1">
      <c r="A290" s="29"/>
      <c r="B290" s="146"/>
      <c r="C290" s="147" t="s">
        <v>1737</v>
      </c>
      <c r="D290" s="147" t="s">
        <v>140</v>
      </c>
      <c r="E290" s="148" t="s">
        <v>1738</v>
      </c>
      <c r="F290" s="149" t="s">
        <v>1739</v>
      </c>
      <c r="G290" s="150" t="s">
        <v>186</v>
      </c>
      <c r="H290" s="151">
        <v>66.42</v>
      </c>
      <c r="I290" s="152"/>
      <c r="J290" s="153">
        <f t="shared" si="90"/>
        <v>0</v>
      </c>
      <c r="K290" s="154"/>
      <c r="L290" s="30"/>
      <c r="M290" s="155" t="s">
        <v>1</v>
      </c>
      <c r="N290" s="156" t="s">
        <v>38</v>
      </c>
      <c r="O290" s="58"/>
      <c r="P290" s="157">
        <f t="shared" si="91"/>
        <v>0</v>
      </c>
      <c r="Q290" s="157">
        <v>6.0999999999999997E-4</v>
      </c>
      <c r="R290" s="157">
        <f t="shared" si="92"/>
        <v>4.0516200000000002E-2</v>
      </c>
      <c r="S290" s="157">
        <v>0</v>
      </c>
      <c r="T290" s="157">
        <f t="shared" si="93"/>
        <v>0</v>
      </c>
      <c r="U290" s="158" t="s">
        <v>1</v>
      </c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59" t="s">
        <v>192</v>
      </c>
      <c r="AT290" s="159" t="s">
        <v>140</v>
      </c>
      <c r="AU290" s="159" t="s">
        <v>144</v>
      </c>
      <c r="AY290" s="14" t="s">
        <v>138</v>
      </c>
      <c r="BE290" s="160">
        <f t="shared" si="94"/>
        <v>0</v>
      </c>
      <c r="BF290" s="160">
        <f t="shared" si="95"/>
        <v>0</v>
      </c>
      <c r="BG290" s="160">
        <f t="shared" si="96"/>
        <v>0</v>
      </c>
      <c r="BH290" s="160">
        <f t="shared" si="97"/>
        <v>0</v>
      </c>
      <c r="BI290" s="160">
        <f t="shared" si="98"/>
        <v>0</v>
      </c>
      <c r="BJ290" s="14" t="s">
        <v>144</v>
      </c>
      <c r="BK290" s="160">
        <f t="shared" si="99"/>
        <v>0</v>
      </c>
      <c r="BL290" s="14" t="s">
        <v>192</v>
      </c>
      <c r="BM290" s="159" t="s">
        <v>1740</v>
      </c>
    </row>
    <row r="291" spans="1:65" s="2" customFormat="1" ht="37.9" customHeight="1">
      <c r="A291" s="29"/>
      <c r="B291" s="146"/>
      <c r="C291" s="147" t="s">
        <v>734</v>
      </c>
      <c r="D291" s="147" t="s">
        <v>140</v>
      </c>
      <c r="E291" s="148" t="s">
        <v>1741</v>
      </c>
      <c r="F291" s="149" t="s">
        <v>1742</v>
      </c>
      <c r="G291" s="150" t="s">
        <v>283</v>
      </c>
      <c r="H291" s="151">
        <v>88.28</v>
      </c>
      <c r="I291" s="152"/>
      <c r="J291" s="153">
        <f t="shared" si="90"/>
        <v>0</v>
      </c>
      <c r="K291" s="154"/>
      <c r="L291" s="30"/>
      <c r="M291" s="155" t="s">
        <v>1</v>
      </c>
      <c r="N291" s="156" t="s">
        <v>38</v>
      </c>
      <c r="O291" s="58"/>
      <c r="P291" s="157">
        <f t="shared" si="91"/>
        <v>0</v>
      </c>
      <c r="Q291" s="157">
        <v>3.3500000000000001E-3</v>
      </c>
      <c r="R291" s="157">
        <f t="shared" si="92"/>
        <v>0.295738</v>
      </c>
      <c r="S291" s="157">
        <v>0</v>
      </c>
      <c r="T291" s="157">
        <f t="shared" si="93"/>
        <v>0</v>
      </c>
      <c r="U291" s="158" t="s">
        <v>1</v>
      </c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59" t="s">
        <v>192</v>
      </c>
      <c r="AT291" s="159" t="s">
        <v>140</v>
      </c>
      <c r="AU291" s="159" t="s">
        <v>144</v>
      </c>
      <c r="AY291" s="14" t="s">
        <v>138</v>
      </c>
      <c r="BE291" s="160">
        <f t="shared" si="94"/>
        <v>0</v>
      </c>
      <c r="BF291" s="160">
        <f t="shared" si="95"/>
        <v>0</v>
      </c>
      <c r="BG291" s="160">
        <f t="shared" si="96"/>
        <v>0</v>
      </c>
      <c r="BH291" s="160">
        <f t="shared" si="97"/>
        <v>0</v>
      </c>
      <c r="BI291" s="160">
        <f t="shared" si="98"/>
        <v>0</v>
      </c>
      <c r="BJ291" s="14" t="s">
        <v>144</v>
      </c>
      <c r="BK291" s="160">
        <f t="shared" si="99"/>
        <v>0</v>
      </c>
      <c r="BL291" s="14" t="s">
        <v>192</v>
      </c>
      <c r="BM291" s="159" t="s">
        <v>1743</v>
      </c>
    </row>
    <row r="292" spans="1:65" s="2" customFormat="1" ht="21.75" customHeight="1">
      <c r="A292" s="29"/>
      <c r="B292" s="146"/>
      <c r="C292" s="147" t="s">
        <v>1744</v>
      </c>
      <c r="D292" s="147" t="s">
        <v>140</v>
      </c>
      <c r="E292" s="148" t="s">
        <v>1745</v>
      </c>
      <c r="F292" s="149" t="s">
        <v>1746</v>
      </c>
      <c r="G292" s="150" t="s">
        <v>1303</v>
      </c>
      <c r="H292" s="151">
        <v>371.72</v>
      </c>
      <c r="I292" s="152"/>
      <c r="J292" s="153">
        <f t="shared" si="90"/>
        <v>0</v>
      </c>
      <c r="K292" s="154"/>
      <c r="L292" s="30"/>
      <c r="M292" s="155" t="s">
        <v>1</v>
      </c>
      <c r="N292" s="156" t="s">
        <v>38</v>
      </c>
      <c r="O292" s="58"/>
      <c r="P292" s="157">
        <f t="shared" si="91"/>
        <v>0</v>
      </c>
      <c r="Q292" s="157">
        <v>1E-3</v>
      </c>
      <c r="R292" s="157">
        <f t="shared" si="92"/>
        <v>0.37172000000000005</v>
      </c>
      <c r="S292" s="157">
        <v>0</v>
      </c>
      <c r="T292" s="157">
        <f t="shared" si="93"/>
        <v>0</v>
      </c>
      <c r="U292" s="158" t="s">
        <v>1</v>
      </c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59" t="s">
        <v>192</v>
      </c>
      <c r="AT292" s="159" t="s">
        <v>140</v>
      </c>
      <c r="AU292" s="159" t="s">
        <v>144</v>
      </c>
      <c r="AY292" s="14" t="s">
        <v>138</v>
      </c>
      <c r="BE292" s="160">
        <f t="shared" si="94"/>
        <v>0</v>
      </c>
      <c r="BF292" s="160">
        <f t="shared" si="95"/>
        <v>0</v>
      </c>
      <c r="BG292" s="160">
        <f t="shared" si="96"/>
        <v>0</v>
      </c>
      <c r="BH292" s="160">
        <f t="shared" si="97"/>
        <v>0</v>
      </c>
      <c r="BI292" s="160">
        <f t="shared" si="98"/>
        <v>0</v>
      </c>
      <c r="BJ292" s="14" t="s">
        <v>144</v>
      </c>
      <c r="BK292" s="160">
        <f t="shared" si="99"/>
        <v>0</v>
      </c>
      <c r="BL292" s="14" t="s">
        <v>192</v>
      </c>
      <c r="BM292" s="159" t="s">
        <v>1747</v>
      </c>
    </row>
    <row r="293" spans="1:65" s="2" customFormat="1" ht="24.2" customHeight="1">
      <c r="A293" s="29"/>
      <c r="B293" s="146"/>
      <c r="C293" s="147" t="s">
        <v>738</v>
      </c>
      <c r="D293" s="147" t="s">
        <v>140</v>
      </c>
      <c r="E293" s="148" t="s">
        <v>1748</v>
      </c>
      <c r="F293" s="149" t="s">
        <v>1749</v>
      </c>
      <c r="G293" s="150" t="s">
        <v>283</v>
      </c>
      <c r="H293" s="151">
        <v>100.145</v>
      </c>
      <c r="I293" s="152"/>
      <c r="J293" s="153">
        <f t="shared" si="90"/>
        <v>0</v>
      </c>
      <c r="K293" s="154"/>
      <c r="L293" s="30"/>
      <c r="M293" s="155" t="s">
        <v>1</v>
      </c>
      <c r="N293" s="156" t="s">
        <v>38</v>
      </c>
      <c r="O293" s="58"/>
      <c r="P293" s="157">
        <f t="shared" si="91"/>
        <v>0</v>
      </c>
      <c r="Q293" s="157">
        <v>0</v>
      </c>
      <c r="R293" s="157">
        <f t="shared" si="92"/>
        <v>0</v>
      </c>
      <c r="S293" s="157">
        <v>0</v>
      </c>
      <c r="T293" s="157">
        <f t="shared" si="93"/>
        <v>0</v>
      </c>
      <c r="U293" s="158" t="s">
        <v>1</v>
      </c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59" t="s">
        <v>192</v>
      </c>
      <c r="AT293" s="159" t="s">
        <v>140</v>
      </c>
      <c r="AU293" s="159" t="s">
        <v>144</v>
      </c>
      <c r="AY293" s="14" t="s">
        <v>138</v>
      </c>
      <c r="BE293" s="160">
        <f t="shared" si="94"/>
        <v>0</v>
      </c>
      <c r="BF293" s="160">
        <f t="shared" si="95"/>
        <v>0</v>
      </c>
      <c r="BG293" s="160">
        <f t="shared" si="96"/>
        <v>0</v>
      </c>
      <c r="BH293" s="160">
        <f t="shared" si="97"/>
        <v>0</v>
      </c>
      <c r="BI293" s="160">
        <f t="shared" si="98"/>
        <v>0</v>
      </c>
      <c r="BJ293" s="14" t="s">
        <v>144</v>
      </c>
      <c r="BK293" s="160">
        <f t="shared" si="99"/>
        <v>0</v>
      </c>
      <c r="BL293" s="14" t="s">
        <v>192</v>
      </c>
      <c r="BM293" s="159" t="s">
        <v>1750</v>
      </c>
    </row>
    <row r="294" spans="1:65" s="2" customFormat="1" ht="24.2" customHeight="1">
      <c r="A294" s="29"/>
      <c r="B294" s="146"/>
      <c r="C294" s="147" t="s">
        <v>1751</v>
      </c>
      <c r="D294" s="147" t="s">
        <v>140</v>
      </c>
      <c r="E294" s="148" t="s">
        <v>1752</v>
      </c>
      <c r="F294" s="149" t="s">
        <v>1753</v>
      </c>
      <c r="G294" s="150" t="s">
        <v>1303</v>
      </c>
      <c r="H294" s="151">
        <v>15</v>
      </c>
      <c r="I294" s="152"/>
      <c r="J294" s="153">
        <f t="shared" si="90"/>
        <v>0</v>
      </c>
      <c r="K294" s="154"/>
      <c r="L294" s="30"/>
      <c r="M294" s="155" t="s">
        <v>1</v>
      </c>
      <c r="N294" s="156" t="s">
        <v>38</v>
      </c>
      <c r="O294" s="58"/>
      <c r="P294" s="157">
        <f t="shared" si="91"/>
        <v>0</v>
      </c>
      <c r="Q294" s="157">
        <v>1E-3</v>
      </c>
      <c r="R294" s="157">
        <f t="shared" si="92"/>
        <v>1.4999999999999999E-2</v>
      </c>
      <c r="S294" s="157">
        <v>0</v>
      </c>
      <c r="T294" s="157">
        <f t="shared" si="93"/>
        <v>0</v>
      </c>
      <c r="U294" s="158" t="s">
        <v>1</v>
      </c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59" t="s">
        <v>192</v>
      </c>
      <c r="AT294" s="159" t="s">
        <v>140</v>
      </c>
      <c r="AU294" s="159" t="s">
        <v>144</v>
      </c>
      <c r="AY294" s="14" t="s">
        <v>138</v>
      </c>
      <c r="BE294" s="160">
        <f t="shared" si="94"/>
        <v>0</v>
      </c>
      <c r="BF294" s="160">
        <f t="shared" si="95"/>
        <v>0</v>
      </c>
      <c r="BG294" s="160">
        <f t="shared" si="96"/>
        <v>0</v>
      </c>
      <c r="BH294" s="160">
        <f t="shared" si="97"/>
        <v>0</v>
      </c>
      <c r="BI294" s="160">
        <f t="shared" si="98"/>
        <v>0</v>
      </c>
      <c r="BJ294" s="14" t="s">
        <v>144</v>
      </c>
      <c r="BK294" s="160">
        <f t="shared" si="99"/>
        <v>0</v>
      </c>
      <c r="BL294" s="14" t="s">
        <v>192</v>
      </c>
      <c r="BM294" s="159" t="s">
        <v>1754</v>
      </c>
    </row>
    <row r="295" spans="1:65" s="2" customFormat="1" ht="16.5" customHeight="1">
      <c r="A295" s="29"/>
      <c r="B295" s="146"/>
      <c r="C295" s="147" t="s">
        <v>742</v>
      </c>
      <c r="D295" s="147" t="s">
        <v>140</v>
      </c>
      <c r="E295" s="148" t="s">
        <v>1755</v>
      </c>
      <c r="F295" s="149" t="s">
        <v>1756</v>
      </c>
      <c r="G295" s="150" t="s">
        <v>1430</v>
      </c>
      <c r="H295" s="151">
        <v>22</v>
      </c>
      <c r="I295" s="152"/>
      <c r="J295" s="153">
        <f t="shared" si="90"/>
        <v>0</v>
      </c>
      <c r="K295" s="154"/>
      <c r="L295" s="30"/>
      <c r="M295" s="155" t="s">
        <v>1</v>
      </c>
      <c r="N295" s="156" t="s">
        <v>38</v>
      </c>
      <c r="O295" s="58"/>
      <c r="P295" s="157">
        <f t="shared" si="91"/>
        <v>0</v>
      </c>
      <c r="Q295" s="157">
        <v>1.4999999999999999E-2</v>
      </c>
      <c r="R295" s="157">
        <f t="shared" si="92"/>
        <v>0.32999999999999996</v>
      </c>
      <c r="S295" s="157">
        <v>0</v>
      </c>
      <c r="T295" s="157">
        <f t="shared" si="93"/>
        <v>0</v>
      </c>
      <c r="U295" s="158" t="s">
        <v>1</v>
      </c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59" t="s">
        <v>192</v>
      </c>
      <c r="AT295" s="159" t="s">
        <v>140</v>
      </c>
      <c r="AU295" s="159" t="s">
        <v>144</v>
      </c>
      <c r="AY295" s="14" t="s">
        <v>138</v>
      </c>
      <c r="BE295" s="160">
        <f t="shared" si="94"/>
        <v>0</v>
      </c>
      <c r="BF295" s="160">
        <f t="shared" si="95"/>
        <v>0</v>
      </c>
      <c r="BG295" s="160">
        <f t="shared" si="96"/>
        <v>0</v>
      </c>
      <c r="BH295" s="160">
        <f t="shared" si="97"/>
        <v>0</v>
      </c>
      <c r="BI295" s="160">
        <f t="shared" si="98"/>
        <v>0</v>
      </c>
      <c r="BJ295" s="14" t="s">
        <v>144</v>
      </c>
      <c r="BK295" s="160">
        <f t="shared" si="99"/>
        <v>0</v>
      </c>
      <c r="BL295" s="14" t="s">
        <v>192</v>
      </c>
      <c r="BM295" s="159" t="s">
        <v>1757</v>
      </c>
    </row>
    <row r="296" spans="1:65" s="2" customFormat="1" ht="24.2" customHeight="1">
      <c r="A296" s="29"/>
      <c r="B296" s="146"/>
      <c r="C296" s="147" t="s">
        <v>1758</v>
      </c>
      <c r="D296" s="147" t="s">
        <v>140</v>
      </c>
      <c r="E296" s="148" t="s">
        <v>1759</v>
      </c>
      <c r="F296" s="149" t="s">
        <v>1760</v>
      </c>
      <c r="G296" s="150" t="s">
        <v>283</v>
      </c>
      <c r="H296" s="151">
        <v>88.28</v>
      </c>
      <c r="I296" s="152"/>
      <c r="J296" s="153">
        <f t="shared" si="90"/>
        <v>0</v>
      </c>
      <c r="K296" s="154"/>
      <c r="L296" s="30"/>
      <c r="M296" s="155" t="s">
        <v>1</v>
      </c>
      <c r="N296" s="156" t="s">
        <v>38</v>
      </c>
      <c r="O296" s="58"/>
      <c r="P296" s="157">
        <f t="shared" si="91"/>
        <v>0</v>
      </c>
      <c r="Q296" s="157">
        <v>0</v>
      </c>
      <c r="R296" s="157">
        <f t="shared" si="92"/>
        <v>0</v>
      </c>
      <c r="S296" s="157">
        <v>0</v>
      </c>
      <c r="T296" s="157">
        <f t="shared" si="93"/>
        <v>0</v>
      </c>
      <c r="U296" s="158" t="s">
        <v>1</v>
      </c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59" t="s">
        <v>192</v>
      </c>
      <c r="AT296" s="159" t="s">
        <v>140</v>
      </c>
      <c r="AU296" s="159" t="s">
        <v>144</v>
      </c>
      <c r="AY296" s="14" t="s">
        <v>138</v>
      </c>
      <c r="BE296" s="160">
        <f t="shared" si="94"/>
        <v>0</v>
      </c>
      <c r="BF296" s="160">
        <f t="shared" si="95"/>
        <v>0</v>
      </c>
      <c r="BG296" s="160">
        <f t="shared" si="96"/>
        <v>0</v>
      </c>
      <c r="BH296" s="160">
        <f t="shared" si="97"/>
        <v>0</v>
      </c>
      <c r="BI296" s="160">
        <f t="shared" si="98"/>
        <v>0</v>
      </c>
      <c r="BJ296" s="14" t="s">
        <v>144</v>
      </c>
      <c r="BK296" s="160">
        <f t="shared" si="99"/>
        <v>0</v>
      </c>
      <c r="BL296" s="14" t="s">
        <v>192</v>
      </c>
      <c r="BM296" s="159" t="s">
        <v>1761</v>
      </c>
    </row>
    <row r="297" spans="1:65" s="2" customFormat="1" ht="24.2" customHeight="1">
      <c r="A297" s="29"/>
      <c r="B297" s="146"/>
      <c r="C297" s="147" t="s">
        <v>745</v>
      </c>
      <c r="D297" s="147" t="s">
        <v>140</v>
      </c>
      <c r="E297" s="148" t="s">
        <v>1762</v>
      </c>
      <c r="F297" s="149" t="s">
        <v>1763</v>
      </c>
      <c r="G297" s="150" t="s">
        <v>1102</v>
      </c>
      <c r="H297" s="177"/>
      <c r="I297" s="152"/>
      <c r="J297" s="153">
        <f t="shared" si="90"/>
        <v>0</v>
      </c>
      <c r="K297" s="154"/>
      <c r="L297" s="30"/>
      <c r="M297" s="155" t="s">
        <v>1</v>
      </c>
      <c r="N297" s="156" t="s">
        <v>38</v>
      </c>
      <c r="O297" s="58"/>
      <c r="P297" s="157">
        <f t="shared" si="91"/>
        <v>0</v>
      </c>
      <c r="Q297" s="157">
        <v>0</v>
      </c>
      <c r="R297" s="157">
        <f t="shared" si="92"/>
        <v>0</v>
      </c>
      <c r="S297" s="157">
        <v>0</v>
      </c>
      <c r="T297" s="157">
        <f t="shared" si="93"/>
        <v>0</v>
      </c>
      <c r="U297" s="158" t="s">
        <v>1</v>
      </c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59" t="s">
        <v>192</v>
      </c>
      <c r="AT297" s="159" t="s">
        <v>140</v>
      </c>
      <c r="AU297" s="159" t="s">
        <v>144</v>
      </c>
      <c r="AY297" s="14" t="s">
        <v>138</v>
      </c>
      <c r="BE297" s="160">
        <f t="shared" si="94"/>
        <v>0</v>
      </c>
      <c r="BF297" s="160">
        <f t="shared" si="95"/>
        <v>0</v>
      </c>
      <c r="BG297" s="160">
        <f t="shared" si="96"/>
        <v>0</v>
      </c>
      <c r="BH297" s="160">
        <f t="shared" si="97"/>
        <v>0</v>
      </c>
      <c r="BI297" s="160">
        <f t="shared" si="98"/>
        <v>0</v>
      </c>
      <c r="BJ297" s="14" t="s">
        <v>144</v>
      </c>
      <c r="BK297" s="160">
        <f t="shared" si="99"/>
        <v>0</v>
      </c>
      <c r="BL297" s="14" t="s">
        <v>192</v>
      </c>
      <c r="BM297" s="159" t="s">
        <v>1764</v>
      </c>
    </row>
    <row r="298" spans="1:65" s="12" customFormat="1" ht="22.9" customHeight="1">
      <c r="B298" s="133"/>
      <c r="D298" s="134" t="s">
        <v>71</v>
      </c>
      <c r="E298" s="144" t="s">
        <v>1765</v>
      </c>
      <c r="F298" s="144" t="s">
        <v>1766</v>
      </c>
      <c r="I298" s="136"/>
      <c r="J298" s="145">
        <f>BK298</f>
        <v>0</v>
      </c>
      <c r="L298" s="133"/>
      <c r="M298" s="138"/>
      <c r="N298" s="139"/>
      <c r="O298" s="139"/>
      <c r="P298" s="140">
        <f>SUM(P299:P307)</f>
        <v>0</v>
      </c>
      <c r="Q298" s="139"/>
      <c r="R298" s="140">
        <f>SUM(R299:R307)</f>
        <v>0.65359292000000002</v>
      </c>
      <c r="S298" s="139"/>
      <c r="T298" s="140">
        <f>SUM(T299:T307)</f>
        <v>0</v>
      </c>
      <c r="U298" s="141"/>
      <c r="AR298" s="134" t="s">
        <v>144</v>
      </c>
      <c r="AT298" s="142" t="s">
        <v>71</v>
      </c>
      <c r="AU298" s="142" t="s">
        <v>80</v>
      </c>
      <c r="AY298" s="134" t="s">
        <v>138</v>
      </c>
      <c r="BK298" s="143">
        <f>SUM(BK299:BK307)</f>
        <v>0</v>
      </c>
    </row>
    <row r="299" spans="1:65" s="2" customFormat="1" ht="16.5" customHeight="1">
      <c r="A299" s="29"/>
      <c r="B299" s="146"/>
      <c r="C299" s="147" t="s">
        <v>1767</v>
      </c>
      <c r="D299" s="147" t="s">
        <v>140</v>
      </c>
      <c r="E299" s="148" t="s">
        <v>1768</v>
      </c>
      <c r="F299" s="149" t="s">
        <v>1769</v>
      </c>
      <c r="G299" s="150" t="s">
        <v>186</v>
      </c>
      <c r="H299" s="151">
        <v>75.239999999999995</v>
      </c>
      <c r="I299" s="152"/>
      <c r="J299" s="153">
        <f t="shared" ref="J299:J307" si="100">ROUND(I299*H299,2)</f>
        <v>0</v>
      </c>
      <c r="K299" s="154"/>
      <c r="L299" s="30"/>
      <c r="M299" s="155" t="s">
        <v>1</v>
      </c>
      <c r="N299" s="156" t="s">
        <v>38</v>
      </c>
      <c r="O299" s="58"/>
      <c r="P299" s="157">
        <f t="shared" ref="P299:P307" si="101">O299*H299</f>
        <v>0</v>
      </c>
      <c r="Q299" s="157">
        <v>2.9999999999999997E-4</v>
      </c>
      <c r="R299" s="157">
        <f t="shared" ref="R299:R307" si="102">Q299*H299</f>
        <v>2.2571999999999995E-2</v>
      </c>
      <c r="S299" s="157">
        <v>0</v>
      </c>
      <c r="T299" s="157">
        <f t="shared" ref="T299:T307" si="103">S299*H299</f>
        <v>0</v>
      </c>
      <c r="U299" s="158" t="s">
        <v>1</v>
      </c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59" t="s">
        <v>192</v>
      </c>
      <c r="AT299" s="159" t="s">
        <v>140</v>
      </c>
      <c r="AU299" s="159" t="s">
        <v>144</v>
      </c>
      <c r="AY299" s="14" t="s">
        <v>138</v>
      </c>
      <c r="BE299" s="160">
        <f t="shared" ref="BE299:BE307" si="104">IF(N299="základná",J299,0)</f>
        <v>0</v>
      </c>
      <c r="BF299" s="160">
        <f t="shared" ref="BF299:BF307" si="105">IF(N299="znížená",J299,0)</f>
        <v>0</v>
      </c>
      <c r="BG299" s="160">
        <f t="shared" ref="BG299:BG307" si="106">IF(N299="zákl. prenesená",J299,0)</f>
        <v>0</v>
      </c>
      <c r="BH299" s="160">
        <f t="shared" ref="BH299:BH307" si="107">IF(N299="zníž. prenesená",J299,0)</f>
        <v>0</v>
      </c>
      <c r="BI299" s="160">
        <f t="shared" ref="BI299:BI307" si="108">IF(N299="nulová",J299,0)</f>
        <v>0</v>
      </c>
      <c r="BJ299" s="14" t="s">
        <v>144</v>
      </c>
      <c r="BK299" s="160">
        <f t="shared" ref="BK299:BK307" si="109">ROUND(I299*H299,2)</f>
        <v>0</v>
      </c>
      <c r="BL299" s="14" t="s">
        <v>192</v>
      </c>
      <c r="BM299" s="159" t="s">
        <v>1770</v>
      </c>
    </row>
    <row r="300" spans="1:65" s="2" customFormat="1" ht="24.2" customHeight="1">
      <c r="A300" s="29"/>
      <c r="B300" s="146"/>
      <c r="C300" s="147" t="s">
        <v>748</v>
      </c>
      <c r="D300" s="147" t="s">
        <v>140</v>
      </c>
      <c r="E300" s="148" t="s">
        <v>1771</v>
      </c>
      <c r="F300" s="149" t="s">
        <v>1772</v>
      </c>
      <c r="G300" s="150" t="s">
        <v>283</v>
      </c>
      <c r="H300" s="151">
        <v>96.218000000000004</v>
      </c>
      <c r="I300" s="152"/>
      <c r="J300" s="153">
        <f t="shared" si="100"/>
        <v>0</v>
      </c>
      <c r="K300" s="154"/>
      <c r="L300" s="30"/>
      <c r="M300" s="155" t="s">
        <v>1</v>
      </c>
      <c r="N300" s="156" t="s">
        <v>38</v>
      </c>
      <c r="O300" s="58"/>
      <c r="P300" s="157">
        <f t="shared" si="101"/>
        <v>0</v>
      </c>
      <c r="Q300" s="157">
        <v>3.4000000000000002E-4</v>
      </c>
      <c r="R300" s="157">
        <f t="shared" si="102"/>
        <v>3.2714120000000006E-2</v>
      </c>
      <c r="S300" s="157">
        <v>0</v>
      </c>
      <c r="T300" s="157">
        <f t="shared" si="103"/>
        <v>0</v>
      </c>
      <c r="U300" s="158" t="s">
        <v>1</v>
      </c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59" t="s">
        <v>192</v>
      </c>
      <c r="AT300" s="159" t="s">
        <v>140</v>
      </c>
      <c r="AU300" s="159" t="s">
        <v>144</v>
      </c>
      <c r="AY300" s="14" t="s">
        <v>138</v>
      </c>
      <c r="BE300" s="160">
        <f t="shared" si="104"/>
        <v>0</v>
      </c>
      <c r="BF300" s="160">
        <f t="shared" si="105"/>
        <v>0</v>
      </c>
      <c r="BG300" s="160">
        <f t="shared" si="106"/>
        <v>0</v>
      </c>
      <c r="BH300" s="160">
        <f t="shared" si="107"/>
        <v>0</v>
      </c>
      <c r="BI300" s="160">
        <f t="shared" si="108"/>
        <v>0</v>
      </c>
      <c r="BJ300" s="14" t="s">
        <v>144</v>
      </c>
      <c r="BK300" s="160">
        <f t="shared" si="109"/>
        <v>0</v>
      </c>
      <c r="BL300" s="14" t="s">
        <v>192</v>
      </c>
      <c r="BM300" s="159" t="s">
        <v>1773</v>
      </c>
    </row>
    <row r="301" spans="1:65" s="2" customFormat="1" ht="21.75" customHeight="1">
      <c r="A301" s="29"/>
      <c r="B301" s="146"/>
      <c r="C301" s="147" t="s">
        <v>1774</v>
      </c>
      <c r="D301" s="147" t="s">
        <v>140</v>
      </c>
      <c r="E301" s="148" t="s">
        <v>1775</v>
      </c>
      <c r="F301" s="149" t="s">
        <v>1746</v>
      </c>
      <c r="G301" s="150" t="s">
        <v>1303</v>
      </c>
      <c r="H301" s="151">
        <v>384.87200000000001</v>
      </c>
      <c r="I301" s="152"/>
      <c r="J301" s="153">
        <f t="shared" si="100"/>
        <v>0</v>
      </c>
      <c r="K301" s="154"/>
      <c r="L301" s="30"/>
      <c r="M301" s="155" t="s">
        <v>1</v>
      </c>
      <c r="N301" s="156" t="s">
        <v>38</v>
      </c>
      <c r="O301" s="58"/>
      <c r="P301" s="157">
        <f t="shared" si="101"/>
        <v>0</v>
      </c>
      <c r="Q301" s="157">
        <v>1E-3</v>
      </c>
      <c r="R301" s="157">
        <f t="shared" si="102"/>
        <v>0.38487200000000005</v>
      </c>
      <c r="S301" s="157">
        <v>0</v>
      </c>
      <c r="T301" s="157">
        <f t="shared" si="103"/>
        <v>0</v>
      </c>
      <c r="U301" s="158" t="s">
        <v>1</v>
      </c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59" t="s">
        <v>192</v>
      </c>
      <c r="AT301" s="159" t="s">
        <v>140</v>
      </c>
      <c r="AU301" s="159" t="s">
        <v>144</v>
      </c>
      <c r="AY301" s="14" t="s">
        <v>138</v>
      </c>
      <c r="BE301" s="160">
        <f t="shared" si="104"/>
        <v>0</v>
      </c>
      <c r="BF301" s="160">
        <f t="shared" si="105"/>
        <v>0</v>
      </c>
      <c r="BG301" s="160">
        <f t="shared" si="106"/>
        <v>0</v>
      </c>
      <c r="BH301" s="160">
        <f t="shared" si="107"/>
        <v>0</v>
      </c>
      <c r="BI301" s="160">
        <f t="shared" si="108"/>
        <v>0</v>
      </c>
      <c r="BJ301" s="14" t="s">
        <v>144</v>
      </c>
      <c r="BK301" s="160">
        <f t="shared" si="109"/>
        <v>0</v>
      </c>
      <c r="BL301" s="14" t="s">
        <v>192</v>
      </c>
      <c r="BM301" s="159" t="s">
        <v>1776</v>
      </c>
    </row>
    <row r="302" spans="1:65" s="2" customFormat="1" ht="24.2" customHeight="1">
      <c r="A302" s="29"/>
      <c r="B302" s="146"/>
      <c r="C302" s="147" t="s">
        <v>752</v>
      </c>
      <c r="D302" s="147" t="s">
        <v>140</v>
      </c>
      <c r="E302" s="148" t="s">
        <v>1777</v>
      </c>
      <c r="F302" s="149" t="s">
        <v>1778</v>
      </c>
      <c r="G302" s="150" t="s">
        <v>283</v>
      </c>
      <c r="H302" s="151">
        <v>102.953</v>
      </c>
      <c r="I302" s="152"/>
      <c r="J302" s="153">
        <f t="shared" si="100"/>
        <v>0</v>
      </c>
      <c r="K302" s="154"/>
      <c r="L302" s="30"/>
      <c r="M302" s="155" t="s">
        <v>1</v>
      </c>
      <c r="N302" s="156" t="s">
        <v>38</v>
      </c>
      <c r="O302" s="58"/>
      <c r="P302" s="157">
        <f t="shared" si="101"/>
        <v>0</v>
      </c>
      <c r="Q302" s="157">
        <v>0</v>
      </c>
      <c r="R302" s="157">
        <f t="shared" si="102"/>
        <v>0</v>
      </c>
      <c r="S302" s="157">
        <v>0</v>
      </c>
      <c r="T302" s="157">
        <f t="shared" si="103"/>
        <v>0</v>
      </c>
      <c r="U302" s="158" t="s">
        <v>1</v>
      </c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59" t="s">
        <v>192</v>
      </c>
      <c r="AT302" s="159" t="s">
        <v>140</v>
      </c>
      <c r="AU302" s="159" t="s">
        <v>144</v>
      </c>
      <c r="AY302" s="14" t="s">
        <v>138</v>
      </c>
      <c r="BE302" s="160">
        <f t="shared" si="104"/>
        <v>0</v>
      </c>
      <c r="BF302" s="160">
        <f t="shared" si="105"/>
        <v>0</v>
      </c>
      <c r="BG302" s="160">
        <f t="shared" si="106"/>
        <v>0</v>
      </c>
      <c r="BH302" s="160">
        <f t="shared" si="107"/>
        <v>0</v>
      </c>
      <c r="BI302" s="160">
        <f t="shared" si="108"/>
        <v>0</v>
      </c>
      <c r="BJ302" s="14" t="s">
        <v>144</v>
      </c>
      <c r="BK302" s="160">
        <f t="shared" si="109"/>
        <v>0</v>
      </c>
      <c r="BL302" s="14" t="s">
        <v>192</v>
      </c>
      <c r="BM302" s="159" t="s">
        <v>1779</v>
      </c>
    </row>
    <row r="303" spans="1:65" s="2" customFormat="1" ht="24.2" customHeight="1">
      <c r="A303" s="29"/>
      <c r="B303" s="146"/>
      <c r="C303" s="147" t="s">
        <v>1780</v>
      </c>
      <c r="D303" s="147" t="s">
        <v>140</v>
      </c>
      <c r="E303" s="148" t="s">
        <v>1781</v>
      </c>
      <c r="F303" s="149" t="s">
        <v>1753</v>
      </c>
      <c r="G303" s="150" t="s">
        <v>1303</v>
      </c>
      <c r="H303" s="151">
        <v>15</v>
      </c>
      <c r="I303" s="152"/>
      <c r="J303" s="153">
        <f t="shared" si="100"/>
        <v>0</v>
      </c>
      <c r="K303" s="154"/>
      <c r="L303" s="30"/>
      <c r="M303" s="155" t="s">
        <v>1</v>
      </c>
      <c r="N303" s="156" t="s">
        <v>38</v>
      </c>
      <c r="O303" s="58"/>
      <c r="P303" s="157">
        <f t="shared" si="101"/>
        <v>0</v>
      </c>
      <c r="Q303" s="157">
        <v>1E-3</v>
      </c>
      <c r="R303" s="157">
        <f t="shared" si="102"/>
        <v>1.4999999999999999E-2</v>
      </c>
      <c r="S303" s="157">
        <v>0</v>
      </c>
      <c r="T303" s="157">
        <f t="shared" si="103"/>
        <v>0</v>
      </c>
      <c r="U303" s="158" t="s">
        <v>1</v>
      </c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59" t="s">
        <v>192</v>
      </c>
      <c r="AT303" s="159" t="s">
        <v>140</v>
      </c>
      <c r="AU303" s="159" t="s">
        <v>144</v>
      </c>
      <c r="AY303" s="14" t="s">
        <v>138</v>
      </c>
      <c r="BE303" s="160">
        <f t="shared" si="104"/>
        <v>0</v>
      </c>
      <c r="BF303" s="160">
        <f t="shared" si="105"/>
        <v>0</v>
      </c>
      <c r="BG303" s="160">
        <f t="shared" si="106"/>
        <v>0</v>
      </c>
      <c r="BH303" s="160">
        <f t="shared" si="107"/>
        <v>0</v>
      </c>
      <c r="BI303" s="160">
        <f t="shared" si="108"/>
        <v>0</v>
      </c>
      <c r="BJ303" s="14" t="s">
        <v>144</v>
      </c>
      <c r="BK303" s="160">
        <f t="shared" si="109"/>
        <v>0</v>
      </c>
      <c r="BL303" s="14" t="s">
        <v>192</v>
      </c>
      <c r="BM303" s="159" t="s">
        <v>1782</v>
      </c>
    </row>
    <row r="304" spans="1:65" s="2" customFormat="1" ht="16.5" customHeight="1">
      <c r="A304" s="29"/>
      <c r="B304" s="146"/>
      <c r="C304" s="147" t="s">
        <v>755</v>
      </c>
      <c r="D304" s="147" t="s">
        <v>140</v>
      </c>
      <c r="E304" s="148" t="s">
        <v>1783</v>
      </c>
      <c r="F304" s="149" t="s">
        <v>1756</v>
      </c>
      <c r="G304" s="150" t="s">
        <v>1430</v>
      </c>
      <c r="H304" s="151">
        <v>13</v>
      </c>
      <c r="I304" s="152"/>
      <c r="J304" s="153">
        <f t="shared" si="100"/>
        <v>0</v>
      </c>
      <c r="K304" s="154"/>
      <c r="L304" s="30"/>
      <c r="M304" s="155" t="s">
        <v>1</v>
      </c>
      <c r="N304" s="156" t="s">
        <v>38</v>
      </c>
      <c r="O304" s="58"/>
      <c r="P304" s="157">
        <f t="shared" si="101"/>
        <v>0</v>
      </c>
      <c r="Q304" s="157">
        <v>1.4999999999999999E-2</v>
      </c>
      <c r="R304" s="157">
        <f t="shared" si="102"/>
        <v>0.19500000000000001</v>
      </c>
      <c r="S304" s="157">
        <v>0</v>
      </c>
      <c r="T304" s="157">
        <f t="shared" si="103"/>
        <v>0</v>
      </c>
      <c r="U304" s="158" t="s">
        <v>1</v>
      </c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59" t="s">
        <v>192</v>
      </c>
      <c r="AT304" s="159" t="s">
        <v>140</v>
      </c>
      <c r="AU304" s="159" t="s">
        <v>144</v>
      </c>
      <c r="AY304" s="14" t="s">
        <v>138</v>
      </c>
      <c r="BE304" s="160">
        <f t="shared" si="104"/>
        <v>0</v>
      </c>
      <c r="BF304" s="160">
        <f t="shared" si="105"/>
        <v>0</v>
      </c>
      <c r="BG304" s="160">
        <f t="shared" si="106"/>
        <v>0</v>
      </c>
      <c r="BH304" s="160">
        <f t="shared" si="107"/>
        <v>0</v>
      </c>
      <c r="BI304" s="160">
        <f t="shared" si="108"/>
        <v>0</v>
      </c>
      <c r="BJ304" s="14" t="s">
        <v>144</v>
      </c>
      <c r="BK304" s="160">
        <f t="shared" si="109"/>
        <v>0</v>
      </c>
      <c r="BL304" s="14" t="s">
        <v>192</v>
      </c>
      <c r="BM304" s="159" t="s">
        <v>1784</v>
      </c>
    </row>
    <row r="305" spans="1:65" s="2" customFormat="1" ht="24.2" customHeight="1">
      <c r="A305" s="29"/>
      <c r="B305" s="146"/>
      <c r="C305" s="147" t="s">
        <v>1785</v>
      </c>
      <c r="D305" s="147" t="s">
        <v>140</v>
      </c>
      <c r="E305" s="148" t="s">
        <v>1786</v>
      </c>
      <c r="F305" s="149" t="s">
        <v>1787</v>
      </c>
      <c r="G305" s="150" t="s">
        <v>283</v>
      </c>
      <c r="H305" s="151">
        <v>96.218000000000004</v>
      </c>
      <c r="I305" s="152"/>
      <c r="J305" s="153">
        <f t="shared" si="100"/>
        <v>0</v>
      </c>
      <c r="K305" s="154"/>
      <c r="L305" s="30"/>
      <c r="M305" s="155" t="s">
        <v>1</v>
      </c>
      <c r="N305" s="156" t="s">
        <v>38</v>
      </c>
      <c r="O305" s="58"/>
      <c r="P305" s="157">
        <f t="shared" si="101"/>
        <v>0</v>
      </c>
      <c r="Q305" s="157">
        <v>0</v>
      </c>
      <c r="R305" s="157">
        <f t="shared" si="102"/>
        <v>0</v>
      </c>
      <c r="S305" s="157">
        <v>0</v>
      </c>
      <c r="T305" s="157">
        <f t="shared" si="103"/>
        <v>0</v>
      </c>
      <c r="U305" s="158" t="s">
        <v>1</v>
      </c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59" t="s">
        <v>192</v>
      </c>
      <c r="AT305" s="159" t="s">
        <v>140</v>
      </c>
      <c r="AU305" s="159" t="s">
        <v>144</v>
      </c>
      <c r="AY305" s="14" t="s">
        <v>138</v>
      </c>
      <c r="BE305" s="160">
        <f t="shared" si="104"/>
        <v>0</v>
      </c>
      <c r="BF305" s="160">
        <f t="shared" si="105"/>
        <v>0</v>
      </c>
      <c r="BG305" s="160">
        <f t="shared" si="106"/>
        <v>0</v>
      </c>
      <c r="BH305" s="160">
        <f t="shared" si="107"/>
        <v>0</v>
      </c>
      <c r="BI305" s="160">
        <f t="shared" si="108"/>
        <v>0</v>
      </c>
      <c r="BJ305" s="14" t="s">
        <v>144</v>
      </c>
      <c r="BK305" s="160">
        <f t="shared" si="109"/>
        <v>0</v>
      </c>
      <c r="BL305" s="14" t="s">
        <v>192</v>
      </c>
      <c r="BM305" s="159" t="s">
        <v>1788</v>
      </c>
    </row>
    <row r="306" spans="1:65" s="2" customFormat="1" ht="16.5" customHeight="1">
      <c r="A306" s="29"/>
      <c r="B306" s="146"/>
      <c r="C306" s="147" t="s">
        <v>756</v>
      </c>
      <c r="D306" s="147" t="s">
        <v>140</v>
      </c>
      <c r="E306" s="148" t="s">
        <v>1789</v>
      </c>
      <c r="F306" s="149" t="s">
        <v>1790</v>
      </c>
      <c r="G306" s="150" t="s">
        <v>186</v>
      </c>
      <c r="H306" s="151">
        <v>11.08</v>
      </c>
      <c r="I306" s="152"/>
      <c r="J306" s="153">
        <f t="shared" si="100"/>
        <v>0</v>
      </c>
      <c r="K306" s="154"/>
      <c r="L306" s="30"/>
      <c r="M306" s="155" t="s">
        <v>1</v>
      </c>
      <c r="N306" s="156" t="s">
        <v>38</v>
      </c>
      <c r="O306" s="58"/>
      <c r="P306" s="157">
        <f t="shared" si="101"/>
        <v>0</v>
      </c>
      <c r="Q306" s="157">
        <v>3.1E-4</v>
      </c>
      <c r="R306" s="157">
        <f t="shared" si="102"/>
        <v>3.4348E-3</v>
      </c>
      <c r="S306" s="157">
        <v>0</v>
      </c>
      <c r="T306" s="157">
        <f t="shared" si="103"/>
        <v>0</v>
      </c>
      <c r="U306" s="158" t="s">
        <v>1</v>
      </c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59" t="s">
        <v>192</v>
      </c>
      <c r="AT306" s="159" t="s">
        <v>140</v>
      </c>
      <c r="AU306" s="159" t="s">
        <v>144</v>
      </c>
      <c r="AY306" s="14" t="s">
        <v>138</v>
      </c>
      <c r="BE306" s="160">
        <f t="shared" si="104"/>
        <v>0</v>
      </c>
      <c r="BF306" s="160">
        <f t="shared" si="105"/>
        <v>0</v>
      </c>
      <c r="BG306" s="160">
        <f t="shared" si="106"/>
        <v>0</v>
      </c>
      <c r="BH306" s="160">
        <f t="shared" si="107"/>
        <v>0</v>
      </c>
      <c r="BI306" s="160">
        <f t="shared" si="108"/>
        <v>0</v>
      </c>
      <c r="BJ306" s="14" t="s">
        <v>144</v>
      </c>
      <c r="BK306" s="160">
        <f t="shared" si="109"/>
        <v>0</v>
      </c>
      <c r="BL306" s="14" t="s">
        <v>192</v>
      </c>
      <c r="BM306" s="159" t="s">
        <v>1791</v>
      </c>
    </row>
    <row r="307" spans="1:65" s="2" customFormat="1" ht="24.2" customHeight="1">
      <c r="A307" s="29"/>
      <c r="B307" s="146"/>
      <c r="C307" s="147" t="s">
        <v>1792</v>
      </c>
      <c r="D307" s="147" t="s">
        <v>140</v>
      </c>
      <c r="E307" s="148" t="s">
        <v>1793</v>
      </c>
      <c r="F307" s="149" t="s">
        <v>1794</v>
      </c>
      <c r="G307" s="150" t="s">
        <v>1102</v>
      </c>
      <c r="H307" s="177"/>
      <c r="I307" s="152"/>
      <c r="J307" s="153">
        <f t="shared" si="100"/>
        <v>0</v>
      </c>
      <c r="K307" s="154"/>
      <c r="L307" s="30"/>
      <c r="M307" s="155" t="s">
        <v>1</v>
      </c>
      <c r="N307" s="156" t="s">
        <v>38</v>
      </c>
      <c r="O307" s="58"/>
      <c r="P307" s="157">
        <f t="shared" si="101"/>
        <v>0</v>
      </c>
      <c r="Q307" s="157">
        <v>0</v>
      </c>
      <c r="R307" s="157">
        <f t="shared" si="102"/>
        <v>0</v>
      </c>
      <c r="S307" s="157">
        <v>0</v>
      </c>
      <c r="T307" s="157">
        <f t="shared" si="103"/>
        <v>0</v>
      </c>
      <c r="U307" s="158" t="s">
        <v>1</v>
      </c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59" t="s">
        <v>192</v>
      </c>
      <c r="AT307" s="159" t="s">
        <v>140</v>
      </c>
      <c r="AU307" s="159" t="s">
        <v>144</v>
      </c>
      <c r="AY307" s="14" t="s">
        <v>138</v>
      </c>
      <c r="BE307" s="160">
        <f t="shared" si="104"/>
        <v>0</v>
      </c>
      <c r="BF307" s="160">
        <f t="shared" si="105"/>
        <v>0</v>
      </c>
      <c r="BG307" s="160">
        <f t="shared" si="106"/>
        <v>0</v>
      </c>
      <c r="BH307" s="160">
        <f t="shared" si="107"/>
        <v>0</v>
      </c>
      <c r="BI307" s="160">
        <f t="shared" si="108"/>
        <v>0</v>
      </c>
      <c r="BJ307" s="14" t="s">
        <v>144</v>
      </c>
      <c r="BK307" s="160">
        <f t="shared" si="109"/>
        <v>0</v>
      </c>
      <c r="BL307" s="14" t="s">
        <v>192</v>
      </c>
      <c r="BM307" s="159" t="s">
        <v>1795</v>
      </c>
    </row>
    <row r="308" spans="1:65" s="12" customFormat="1" ht="22.9" customHeight="1">
      <c r="B308" s="133"/>
      <c r="D308" s="134" t="s">
        <v>71</v>
      </c>
      <c r="E308" s="144" t="s">
        <v>1796</v>
      </c>
      <c r="F308" s="144" t="s">
        <v>1797</v>
      </c>
      <c r="I308" s="136"/>
      <c r="J308" s="145">
        <f>BK308</f>
        <v>0</v>
      </c>
      <c r="L308" s="133"/>
      <c r="M308" s="138"/>
      <c r="N308" s="139"/>
      <c r="O308" s="139"/>
      <c r="P308" s="140">
        <f>SUM(P309:P310)</f>
        <v>0</v>
      </c>
      <c r="Q308" s="139"/>
      <c r="R308" s="140">
        <f>SUM(R309:R310)</f>
        <v>0.18673979999999996</v>
      </c>
      <c r="S308" s="139"/>
      <c r="T308" s="140">
        <f>SUM(T309:T310)</f>
        <v>0</v>
      </c>
      <c r="U308" s="141"/>
      <c r="AR308" s="134" t="s">
        <v>144</v>
      </c>
      <c r="AT308" s="142" t="s">
        <v>71</v>
      </c>
      <c r="AU308" s="142" t="s">
        <v>80</v>
      </c>
      <c r="AY308" s="134" t="s">
        <v>138</v>
      </c>
      <c r="BK308" s="143">
        <f>SUM(BK309:BK310)</f>
        <v>0</v>
      </c>
    </row>
    <row r="309" spans="1:65" s="2" customFormat="1" ht="24.2" customHeight="1">
      <c r="A309" s="29"/>
      <c r="B309" s="146"/>
      <c r="C309" s="147" t="s">
        <v>759</v>
      </c>
      <c r="D309" s="147" t="s">
        <v>140</v>
      </c>
      <c r="E309" s="148" t="s">
        <v>1798</v>
      </c>
      <c r="F309" s="149" t="s">
        <v>1799</v>
      </c>
      <c r="G309" s="150" t="s">
        <v>283</v>
      </c>
      <c r="H309" s="151">
        <v>287.29199999999997</v>
      </c>
      <c r="I309" s="152"/>
      <c r="J309" s="153">
        <f>ROUND(I309*H309,2)</f>
        <v>0</v>
      </c>
      <c r="K309" s="154"/>
      <c r="L309" s="30"/>
      <c r="M309" s="155" t="s">
        <v>1</v>
      </c>
      <c r="N309" s="156" t="s">
        <v>38</v>
      </c>
      <c r="O309" s="58"/>
      <c r="P309" s="157">
        <f>O309*H309</f>
        <v>0</v>
      </c>
      <c r="Q309" s="157">
        <v>2.5999999999999998E-4</v>
      </c>
      <c r="R309" s="157">
        <f>Q309*H309</f>
        <v>7.4695919999999985E-2</v>
      </c>
      <c r="S309" s="157">
        <v>0</v>
      </c>
      <c r="T309" s="157">
        <f>S309*H309</f>
        <v>0</v>
      </c>
      <c r="U309" s="158" t="s">
        <v>1</v>
      </c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59" t="s">
        <v>192</v>
      </c>
      <c r="AT309" s="159" t="s">
        <v>140</v>
      </c>
      <c r="AU309" s="159" t="s">
        <v>144</v>
      </c>
      <c r="AY309" s="14" t="s">
        <v>138</v>
      </c>
      <c r="BE309" s="160">
        <f>IF(N309="základná",J309,0)</f>
        <v>0</v>
      </c>
      <c r="BF309" s="160">
        <f>IF(N309="znížená",J309,0)</f>
        <v>0</v>
      </c>
      <c r="BG309" s="160">
        <f>IF(N309="zákl. prenesená",J309,0)</f>
        <v>0</v>
      </c>
      <c r="BH309" s="160">
        <f>IF(N309="zníž. prenesená",J309,0)</f>
        <v>0</v>
      </c>
      <c r="BI309" s="160">
        <f>IF(N309="nulová",J309,0)</f>
        <v>0</v>
      </c>
      <c r="BJ309" s="14" t="s">
        <v>144</v>
      </c>
      <c r="BK309" s="160">
        <f>ROUND(I309*H309,2)</f>
        <v>0</v>
      </c>
      <c r="BL309" s="14" t="s">
        <v>192</v>
      </c>
      <c r="BM309" s="159" t="s">
        <v>1800</v>
      </c>
    </row>
    <row r="310" spans="1:65" s="2" customFormat="1" ht="24.2" customHeight="1">
      <c r="A310" s="29"/>
      <c r="B310" s="146"/>
      <c r="C310" s="147" t="s">
        <v>1801</v>
      </c>
      <c r="D310" s="147" t="s">
        <v>140</v>
      </c>
      <c r="E310" s="148" t="s">
        <v>1802</v>
      </c>
      <c r="F310" s="149" t="s">
        <v>1803</v>
      </c>
      <c r="G310" s="150" t="s">
        <v>283</v>
      </c>
      <c r="H310" s="151">
        <v>287.29199999999997</v>
      </c>
      <c r="I310" s="152"/>
      <c r="J310" s="153">
        <f>ROUND(I310*H310,2)</f>
        <v>0</v>
      </c>
      <c r="K310" s="154"/>
      <c r="L310" s="30"/>
      <c r="M310" s="155" t="s">
        <v>1</v>
      </c>
      <c r="N310" s="156" t="s">
        <v>38</v>
      </c>
      <c r="O310" s="58"/>
      <c r="P310" s="157">
        <f>O310*H310</f>
        <v>0</v>
      </c>
      <c r="Q310" s="157">
        <v>3.8999999999999999E-4</v>
      </c>
      <c r="R310" s="157">
        <f>Q310*H310</f>
        <v>0.11204387999999998</v>
      </c>
      <c r="S310" s="157">
        <v>0</v>
      </c>
      <c r="T310" s="157">
        <f>S310*H310</f>
        <v>0</v>
      </c>
      <c r="U310" s="158" t="s">
        <v>1</v>
      </c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59" t="s">
        <v>192</v>
      </c>
      <c r="AT310" s="159" t="s">
        <v>140</v>
      </c>
      <c r="AU310" s="159" t="s">
        <v>144</v>
      </c>
      <c r="AY310" s="14" t="s">
        <v>138</v>
      </c>
      <c r="BE310" s="160">
        <f>IF(N310="základná",J310,0)</f>
        <v>0</v>
      </c>
      <c r="BF310" s="160">
        <f>IF(N310="znížená",J310,0)</f>
        <v>0</v>
      </c>
      <c r="BG310" s="160">
        <f>IF(N310="zákl. prenesená",J310,0)</f>
        <v>0</v>
      </c>
      <c r="BH310" s="160">
        <f>IF(N310="zníž. prenesená",J310,0)</f>
        <v>0</v>
      </c>
      <c r="BI310" s="160">
        <f>IF(N310="nulová",J310,0)</f>
        <v>0</v>
      </c>
      <c r="BJ310" s="14" t="s">
        <v>144</v>
      </c>
      <c r="BK310" s="160">
        <f>ROUND(I310*H310,2)</f>
        <v>0</v>
      </c>
      <c r="BL310" s="14" t="s">
        <v>192</v>
      </c>
      <c r="BM310" s="159" t="s">
        <v>1804</v>
      </c>
    </row>
    <row r="311" spans="1:65" s="12" customFormat="1" ht="22.9" customHeight="1">
      <c r="B311" s="133"/>
      <c r="D311" s="134" t="s">
        <v>71</v>
      </c>
      <c r="E311" s="144" t="s">
        <v>1805</v>
      </c>
      <c r="F311" s="144" t="s">
        <v>1805</v>
      </c>
      <c r="I311" s="136"/>
      <c r="J311" s="145">
        <f>BK311</f>
        <v>0</v>
      </c>
      <c r="L311" s="133"/>
      <c r="M311" s="138"/>
      <c r="N311" s="139"/>
      <c r="O311" s="139"/>
      <c r="P311" s="140">
        <f>SUM(P312:P314)</f>
        <v>0</v>
      </c>
      <c r="Q311" s="139"/>
      <c r="R311" s="140">
        <f>SUM(R312:R314)</f>
        <v>0</v>
      </c>
      <c r="S311" s="139"/>
      <c r="T311" s="140">
        <f>SUM(T312:T314)</f>
        <v>0</v>
      </c>
      <c r="U311" s="141"/>
      <c r="AR311" s="134" t="s">
        <v>80</v>
      </c>
      <c r="AT311" s="142" t="s">
        <v>71</v>
      </c>
      <c r="AU311" s="142" t="s">
        <v>80</v>
      </c>
      <c r="AY311" s="134" t="s">
        <v>138</v>
      </c>
      <c r="BK311" s="143">
        <f>SUM(BK312:BK314)</f>
        <v>0</v>
      </c>
    </row>
    <row r="312" spans="1:65" s="2" customFormat="1" ht="16.5" customHeight="1">
      <c r="A312" s="29"/>
      <c r="B312" s="146"/>
      <c r="C312" s="147" t="s">
        <v>762</v>
      </c>
      <c r="D312" s="147" t="s">
        <v>140</v>
      </c>
      <c r="E312" s="148" t="s">
        <v>1806</v>
      </c>
      <c r="F312" s="149" t="s">
        <v>1807</v>
      </c>
      <c r="G312" s="150" t="s">
        <v>44</v>
      </c>
      <c r="H312" s="151">
        <v>350</v>
      </c>
      <c r="I312" s="152"/>
      <c r="J312" s="153">
        <f>ROUND(I312*H312,2)</f>
        <v>0</v>
      </c>
      <c r="K312" s="154"/>
      <c r="L312" s="30"/>
      <c r="M312" s="155" t="s">
        <v>1</v>
      </c>
      <c r="N312" s="156" t="s">
        <v>38</v>
      </c>
      <c r="O312" s="58"/>
      <c r="P312" s="157">
        <f>O312*H312</f>
        <v>0</v>
      </c>
      <c r="Q312" s="157">
        <v>0</v>
      </c>
      <c r="R312" s="157">
        <f>Q312*H312</f>
        <v>0</v>
      </c>
      <c r="S312" s="157">
        <v>0</v>
      </c>
      <c r="T312" s="157">
        <f>S312*H312</f>
        <v>0</v>
      </c>
      <c r="U312" s="158" t="s">
        <v>1</v>
      </c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59" t="s">
        <v>143</v>
      </c>
      <c r="AT312" s="159" t="s">
        <v>140</v>
      </c>
      <c r="AU312" s="159" t="s">
        <v>144</v>
      </c>
      <c r="AY312" s="14" t="s">
        <v>138</v>
      </c>
      <c r="BE312" s="160">
        <f>IF(N312="základná",J312,0)</f>
        <v>0</v>
      </c>
      <c r="BF312" s="160">
        <f>IF(N312="znížená",J312,0)</f>
        <v>0</v>
      </c>
      <c r="BG312" s="160">
        <f>IF(N312="zákl. prenesená",J312,0)</f>
        <v>0</v>
      </c>
      <c r="BH312" s="160">
        <f>IF(N312="zníž. prenesená",J312,0)</f>
        <v>0</v>
      </c>
      <c r="BI312" s="160">
        <f>IF(N312="nulová",J312,0)</f>
        <v>0</v>
      </c>
      <c r="BJ312" s="14" t="s">
        <v>144</v>
      </c>
      <c r="BK312" s="160">
        <f>ROUND(I312*H312,2)</f>
        <v>0</v>
      </c>
      <c r="BL312" s="14" t="s">
        <v>143</v>
      </c>
      <c r="BM312" s="159" t="s">
        <v>1808</v>
      </c>
    </row>
    <row r="313" spans="1:65" s="2" customFormat="1" ht="16.5" customHeight="1">
      <c r="A313" s="29"/>
      <c r="B313" s="146"/>
      <c r="C313" s="147" t="s">
        <v>1809</v>
      </c>
      <c r="D313" s="147" t="s">
        <v>140</v>
      </c>
      <c r="E313" s="148" t="s">
        <v>1810</v>
      </c>
      <c r="F313" s="149" t="s">
        <v>1811</v>
      </c>
      <c r="G313" s="150" t="s">
        <v>241</v>
      </c>
      <c r="H313" s="151">
        <v>48</v>
      </c>
      <c r="I313" s="152"/>
      <c r="J313" s="153">
        <f>ROUND(I313*H313,2)</f>
        <v>0</v>
      </c>
      <c r="K313" s="154"/>
      <c r="L313" s="30"/>
      <c r="M313" s="155" t="s">
        <v>1</v>
      </c>
      <c r="N313" s="156" t="s">
        <v>38</v>
      </c>
      <c r="O313" s="58"/>
      <c r="P313" s="157">
        <f>O313*H313</f>
        <v>0</v>
      </c>
      <c r="Q313" s="157">
        <v>0</v>
      </c>
      <c r="R313" s="157">
        <f>Q313*H313</f>
        <v>0</v>
      </c>
      <c r="S313" s="157">
        <v>0</v>
      </c>
      <c r="T313" s="157">
        <f>S313*H313</f>
        <v>0</v>
      </c>
      <c r="U313" s="158" t="s">
        <v>1</v>
      </c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59" t="s">
        <v>143</v>
      </c>
      <c r="AT313" s="159" t="s">
        <v>140</v>
      </c>
      <c r="AU313" s="159" t="s">
        <v>144</v>
      </c>
      <c r="AY313" s="14" t="s">
        <v>138</v>
      </c>
      <c r="BE313" s="160">
        <f>IF(N313="základná",J313,0)</f>
        <v>0</v>
      </c>
      <c r="BF313" s="160">
        <f>IF(N313="znížená",J313,0)</f>
        <v>0</v>
      </c>
      <c r="BG313" s="160">
        <f>IF(N313="zákl. prenesená",J313,0)</f>
        <v>0</v>
      </c>
      <c r="BH313" s="160">
        <f>IF(N313="zníž. prenesená",J313,0)</f>
        <v>0</v>
      </c>
      <c r="BI313" s="160">
        <f>IF(N313="nulová",J313,0)</f>
        <v>0</v>
      </c>
      <c r="BJ313" s="14" t="s">
        <v>144</v>
      </c>
      <c r="BK313" s="160">
        <f>ROUND(I313*H313,2)</f>
        <v>0</v>
      </c>
      <c r="BL313" s="14" t="s">
        <v>143</v>
      </c>
      <c r="BM313" s="159" t="s">
        <v>1812</v>
      </c>
    </row>
    <row r="314" spans="1:65" s="2" customFormat="1" ht="16.5" customHeight="1">
      <c r="A314" s="29"/>
      <c r="B314" s="146"/>
      <c r="C314" s="147" t="s">
        <v>766</v>
      </c>
      <c r="D314" s="147" t="s">
        <v>140</v>
      </c>
      <c r="E314" s="148" t="s">
        <v>1813</v>
      </c>
      <c r="F314" s="149" t="s">
        <v>1814</v>
      </c>
      <c r="G314" s="150" t="s">
        <v>1815</v>
      </c>
      <c r="H314" s="151">
        <v>50</v>
      </c>
      <c r="I314" s="152"/>
      <c r="J314" s="153">
        <f>ROUND(I314*H314,2)</f>
        <v>0</v>
      </c>
      <c r="K314" s="154"/>
      <c r="L314" s="30"/>
      <c r="M314" s="172" t="s">
        <v>1</v>
      </c>
      <c r="N314" s="173" t="s">
        <v>38</v>
      </c>
      <c r="O314" s="174"/>
      <c r="P314" s="175">
        <f>O314*H314</f>
        <v>0</v>
      </c>
      <c r="Q314" s="175">
        <v>0</v>
      </c>
      <c r="R314" s="175">
        <f>Q314*H314</f>
        <v>0</v>
      </c>
      <c r="S314" s="175">
        <v>0</v>
      </c>
      <c r="T314" s="175">
        <f>S314*H314</f>
        <v>0</v>
      </c>
      <c r="U314" s="176" t="s">
        <v>1</v>
      </c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59" t="s">
        <v>143</v>
      </c>
      <c r="AT314" s="159" t="s">
        <v>140</v>
      </c>
      <c r="AU314" s="159" t="s">
        <v>144</v>
      </c>
      <c r="AY314" s="14" t="s">
        <v>138</v>
      </c>
      <c r="BE314" s="160">
        <f>IF(N314="základná",J314,0)</f>
        <v>0</v>
      </c>
      <c r="BF314" s="160">
        <f>IF(N314="znížená",J314,0)</f>
        <v>0</v>
      </c>
      <c r="BG314" s="160">
        <f>IF(N314="zákl. prenesená",J314,0)</f>
        <v>0</v>
      </c>
      <c r="BH314" s="160">
        <f>IF(N314="zníž. prenesená",J314,0)</f>
        <v>0</v>
      </c>
      <c r="BI314" s="160">
        <f>IF(N314="nulová",J314,0)</f>
        <v>0</v>
      </c>
      <c r="BJ314" s="14" t="s">
        <v>144</v>
      </c>
      <c r="BK314" s="160">
        <f>ROUND(I314*H314,2)</f>
        <v>0</v>
      </c>
      <c r="BL314" s="14" t="s">
        <v>143</v>
      </c>
      <c r="BM314" s="159" t="s">
        <v>1816</v>
      </c>
    </row>
    <row r="315" spans="1:65" s="2" customFormat="1" ht="6.95" customHeight="1">
      <c r="A315" s="29"/>
      <c r="B315" s="47"/>
      <c r="C315" s="48"/>
      <c r="D315" s="48"/>
      <c r="E315" s="48"/>
      <c r="F315" s="48"/>
      <c r="G315" s="48"/>
      <c r="H315" s="48"/>
      <c r="I315" s="48"/>
      <c r="J315" s="48"/>
      <c r="K315" s="48"/>
      <c r="L315" s="30"/>
      <c r="M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</row>
  </sheetData>
  <autoFilter ref="C132:K314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4"/>
  <sheetViews>
    <sheetView showGridLines="0" topLeftCell="A5" zoomScale="130" zoomScaleNormal="130" workbookViewId="0">
      <selection activeCell="F16" sqref="F1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260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1817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7" t="s">
        <v>1818</v>
      </c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ROUND(J124,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ROUND((SUM(BE124:BE153)),  2)</f>
        <v>0</v>
      </c>
      <c r="G33" s="100"/>
      <c r="H33" s="100"/>
      <c r="I33" s="101">
        <v>0.2</v>
      </c>
      <c r="J33" s="99">
        <f>ROUND(((SUM(BE124:BE153))*I33),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ROUND((SUM(BF124:BF153)),  2)</f>
        <v>0</v>
      </c>
      <c r="G34" s="100"/>
      <c r="H34" s="100"/>
      <c r="I34" s="101">
        <v>0.2</v>
      </c>
      <c r="J34" s="99">
        <f>ROUND(((SUM(BF124:BF153))*I34),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ROUND((SUM(BG124:BG153)),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ROUND((SUM(BH124:BH153)),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ROUND((SUM(BI124:BI153)),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 xml:space="preserve">02 - Požiarna nádrž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Šala-Veča, areál futbalového ihriska 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hidden="1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J125</f>
        <v>0</v>
      </c>
      <c r="L97" s="115"/>
    </row>
    <row r="98" spans="1:31" s="10" customFormat="1" ht="19.899999999999999" hidden="1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J126</f>
        <v>0</v>
      </c>
      <c r="L98" s="119"/>
    </row>
    <row r="99" spans="1:31" s="10" customFormat="1" ht="19.899999999999999" hidden="1" customHeight="1">
      <c r="B99" s="119"/>
      <c r="D99" s="120" t="s">
        <v>261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31" s="10" customFormat="1" ht="19.899999999999999" hidden="1" customHeight="1">
      <c r="B100" s="119"/>
      <c r="D100" s="120" t="s">
        <v>116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1:31" s="10" customFormat="1" ht="19.899999999999999" hidden="1" customHeight="1">
      <c r="B101" s="119"/>
      <c r="D101" s="120" t="s">
        <v>117</v>
      </c>
      <c r="E101" s="121"/>
      <c r="F101" s="121"/>
      <c r="G101" s="121"/>
      <c r="H101" s="121"/>
      <c r="I101" s="121"/>
      <c r="J101" s="122">
        <f>J142</f>
        <v>0</v>
      </c>
      <c r="L101" s="119"/>
    </row>
    <row r="102" spans="1:31" s="10" customFormat="1" ht="19.899999999999999" hidden="1" customHeight="1">
      <c r="B102" s="119"/>
      <c r="D102" s="120" t="s">
        <v>262</v>
      </c>
      <c r="E102" s="121"/>
      <c r="F102" s="121"/>
      <c r="G102" s="121"/>
      <c r="H102" s="121"/>
      <c r="I102" s="121"/>
      <c r="J102" s="122">
        <f>J148</f>
        <v>0</v>
      </c>
      <c r="L102" s="119"/>
    </row>
    <row r="103" spans="1:31" s="9" customFormat="1" ht="24.95" hidden="1" customHeight="1">
      <c r="B103" s="115"/>
      <c r="D103" s="116" t="s">
        <v>118</v>
      </c>
      <c r="E103" s="117"/>
      <c r="F103" s="117"/>
      <c r="G103" s="117"/>
      <c r="H103" s="117"/>
      <c r="I103" s="117"/>
      <c r="J103" s="118">
        <f>J150</f>
        <v>0</v>
      </c>
      <c r="L103" s="115"/>
    </row>
    <row r="104" spans="1:31" s="9" customFormat="1" ht="24.95" hidden="1" customHeight="1">
      <c r="B104" s="115"/>
      <c r="D104" s="116" t="s">
        <v>120</v>
      </c>
      <c r="E104" s="117"/>
      <c r="F104" s="117"/>
      <c r="G104" s="117"/>
      <c r="H104" s="117"/>
      <c r="I104" s="117"/>
      <c r="J104" s="118">
        <f>J152</f>
        <v>0</v>
      </c>
      <c r="L104" s="115"/>
    </row>
    <row r="105" spans="1:31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ht="11.25" hidden="1"/>
    <row r="108" spans="1:31" ht="11.25" hidden="1"/>
    <row r="109" spans="1:31" ht="11.25" hidden="1"/>
    <row r="110" spans="1:31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123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20" t="str">
        <f>E7</f>
        <v>Prevádzkový objekt tenisových kurtov</v>
      </c>
      <c r="F114" s="221"/>
      <c r="G114" s="221"/>
      <c r="H114" s="221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107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78" t="str">
        <f>E9</f>
        <v xml:space="preserve">02 - Požiarna nádrž </v>
      </c>
      <c r="F116" s="222"/>
      <c r="G116" s="222"/>
      <c r="H116" s="222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 xml:space="preserve">Šala-Veča, areál futbalového ihriska </v>
      </c>
      <c r="G118" s="29"/>
      <c r="H118" s="29"/>
      <c r="I118" s="24" t="s">
        <v>20</v>
      </c>
      <c r="J118" s="55" t="str">
        <f>IF(J12="","",J12)</f>
        <v>20. 6. 2023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22</v>
      </c>
      <c r="D120" s="29"/>
      <c r="E120" s="29"/>
      <c r="F120" s="22" t="str">
        <f>E15</f>
        <v xml:space="preserve"> </v>
      </c>
      <c r="G120" s="29"/>
      <c r="H120" s="29"/>
      <c r="I120" s="24" t="s">
        <v>28</v>
      </c>
      <c r="J120" s="27" t="str">
        <f>E21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26</v>
      </c>
      <c r="D121" s="29"/>
      <c r="E121" s="29"/>
      <c r="F121" s="22" t="str">
        <f>IF(E18="","",E18)</f>
        <v>Vyplň údaj</v>
      </c>
      <c r="G121" s="29"/>
      <c r="H121" s="29"/>
      <c r="I121" s="24" t="s">
        <v>30</v>
      </c>
      <c r="J121" s="27" t="str">
        <f>E24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3"/>
      <c r="B123" s="124"/>
      <c r="C123" s="125" t="s">
        <v>124</v>
      </c>
      <c r="D123" s="126" t="s">
        <v>57</v>
      </c>
      <c r="E123" s="126" t="s">
        <v>53</v>
      </c>
      <c r="F123" s="126" t="s">
        <v>54</v>
      </c>
      <c r="G123" s="126" t="s">
        <v>125</v>
      </c>
      <c r="H123" s="126" t="s">
        <v>126</v>
      </c>
      <c r="I123" s="126" t="s">
        <v>127</v>
      </c>
      <c r="J123" s="127" t="s">
        <v>111</v>
      </c>
      <c r="K123" s="128" t="s">
        <v>128</v>
      </c>
      <c r="L123" s="129"/>
      <c r="M123" s="62" t="s">
        <v>1</v>
      </c>
      <c r="N123" s="63" t="s">
        <v>36</v>
      </c>
      <c r="O123" s="63" t="s">
        <v>129</v>
      </c>
      <c r="P123" s="63" t="s">
        <v>130</v>
      </c>
      <c r="Q123" s="63" t="s">
        <v>131</v>
      </c>
      <c r="R123" s="63" t="s">
        <v>132</v>
      </c>
      <c r="S123" s="63" t="s">
        <v>133</v>
      </c>
      <c r="T123" s="63" t="s">
        <v>134</v>
      </c>
      <c r="U123" s="64" t="s">
        <v>135</v>
      </c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1:65" s="2" customFormat="1" ht="22.9" customHeight="1">
      <c r="A124" s="29"/>
      <c r="B124" s="30"/>
      <c r="C124" s="69" t="s">
        <v>112</v>
      </c>
      <c r="D124" s="29"/>
      <c r="E124" s="29"/>
      <c r="F124" s="29"/>
      <c r="G124" s="29"/>
      <c r="H124" s="29"/>
      <c r="I124" s="29"/>
      <c r="J124" s="130">
        <f>BK124</f>
        <v>0</v>
      </c>
      <c r="K124" s="29"/>
      <c r="L124" s="30"/>
      <c r="M124" s="65"/>
      <c r="N124" s="56"/>
      <c r="O124" s="66"/>
      <c r="P124" s="131">
        <f>P125+P150+P152</f>
        <v>0</v>
      </c>
      <c r="Q124" s="66"/>
      <c r="R124" s="131">
        <f>R125+R150+R152</f>
        <v>19.009709999599998</v>
      </c>
      <c r="S124" s="66"/>
      <c r="T124" s="131">
        <f>T125+T150+T152</f>
        <v>0</v>
      </c>
      <c r="U124" s="67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71</v>
      </c>
      <c r="AU124" s="14" t="s">
        <v>113</v>
      </c>
      <c r="BK124" s="132">
        <f>BK125+BK150+BK152</f>
        <v>0</v>
      </c>
    </row>
    <row r="125" spans="1:65" s="12" customFormat="1" ht="25.9" customHeight="1">
      <c r="B125" s="133"/>
      <c r="D125" s="134" t="s">
        <v>71</v>
      </c>
      <c r="E125" s="135" t="s">
        <v>136</v>
      </c>
      <c r="F125" s="135" t="s">
        <v>137</v>
      </c>
      <c r="I125" s="136"/>
      <c r="J125" s="137">
        <f>BK125</f>
        <v>0</v>
      </c>
      <c r="L125" s="133"/>
      <c r="M125" s="138"/>
      <c r="N125" s="139"/>
      <c r="O125" s="139"/>
      <c r="P125" s="140">
        <f>P126+P137+P140+P142+P148</f>
        <v>0</v>
      </c>
      <c r="Q125" s="139"/>
      <c r="R125" s="140">
        <f>R126+R137+R140+R142+R148</f>
        <v>19.007681999599999</v>
      </c>
      <c r="S125" s="139"/>
      <c r="T125" s="140">
        <f>T126+T137+T140+T142+T148</f>
        <v>0</v>
      </c>
      <c r="U125" s="141"/>
      <c r="AR125" s="134" t="s">
        <v>80</v>
      </c>
      <c r="AT125" s="142" t="s">
        <v>71</v>
      </c>
      <c r="AU125" s="142" t="s">
        <v>72</v>
      </c>
      <c r="AY125" s="134" t="s">
        <v>138</v>
      </c>
      <c r="BK125" s="143">
        <f>BK126+BK137+BK140+BK142+BK148</f>
        <v>0</v>
      </c>
    </row>
    <row r="126" spans="1:65" s="12" customFormat="1" ht="22.9" customHeight="1">
      <c r="B126" s="133"/>
      <c r="D126" s="134" t="s">
        <v>71</v>
      </c>
      <c r="E126" s="144" t="s">
        <v>80</v>
      </c>
      <c r="F126" s="144" t="s">
        <v>139</v>
      </c>
      <c r="I126" s="136"/>
      <c r="J126" s="145">
        <f>BK126</f>
        <v>0</v>
      </c>
      <c r="L126" s="133"/>
      <c r="M126" s="138"/>
      <c r="N126" s="139"/>
      <c r="O126" s="139"/>
      <c r="P126" s="140">
        <f>SUM(P127:P136)</f>
        <v>0</v>
      </c>
      <c r="Q126" s="139"/>
      <c r="R126" s="140">
        <f>SUM(R127:R136)</f>
        <v>0</v>
      </c>
      <c r="S126" s="139"/>
      <c r="T126" s="140">
        <f>SUM(T127:T136)</f>
        <v>0</v>
      </c>
      <c r="U126" s="141"/>
      <c r="AR126" s="134" t="s">
        <v>80</v>
      </c>
      <c r="AT126" s="142" t="s">
        <v>71</v>
      </c>
      <c r="AU126" s="142" t="s">
        <v>80</v>
      </c>
      <c r="AY126" s="134" t="s">
        <v>138</v>
      </c>
      <c r="BK126" s="143">
        <f>SUM(BK127:BK136)</f>
        <v>0</v>
      </c>
    </row>
    <row r="127" spans="1:65" s="2" customFormat="1" ht="24.2" customHeight="1">
      <c r="A127" s="29"/>
      <c r="B127" s="146"/>
      <c r="C127" s="147" t="s">
        <v>80</v>
      </c>
      <c r="D127" s="147" t="s">
        <v>140</v>
      </c>
      <c r="E127" s="148" t="s">
        <v>141</v>
      </c>
      <c r="F127" s="149" t="s">
        <v>1821</v>
      </c>
      <c r="G127" s="150" t="s">
        <v>142</v>
      </c>
      <c r="H127" s="151">
        <v>1</v>
      </c>
      <c r="I127" s="152"/>
      <c r="J127" s="153">
        <f t="shared" ref="J127:J136" si="0">ROUND(I127*H127,2)</f>
        <v>0</v>
      </c>
      <c r="K127" s="154"/>
      <c r="L127" s="30"/>
      <c r="M127" s="155" t="s">
        <v>1</v>
      </c>
      <c r="N127" s="156" t="s">
        <v>38</v>
      </c>
      <c r="O127" s="58"/>
      <c r="P127" s="157">
        <f t="shared" ref="P127:P136" si="1">O127*H127</f>
        <v>0</v>
      </c>
      <c r="Q127" s="157">
        <v>0</v>
      </c>
      <c r="R127" s="157">
        <f t="shared" ref="R127:R136" si="2">Q127*H127</f>
        <v>0</v>
      </c>
      <c r="S127" s="157">
        <v>0</v>
      </c>
      <c r="T127" s="157">
        <f t="shared" ref="T127:T136" si="3">S127*H127</f>
        <v>0</v>
      </c>
      <c r="U127" s="158" t="s">
        <v>1</v>
      </c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143</v>
      </c>
      <c r="AT127" s="159" t="s">
        <v>140</v>
      </c>
      <c r="AU127" s="159" t="s">
        <v>144</v>
      </c>
      <c r="AY127" s="14" t="s">
        <v>138</v>
      </c>
      <c r="BE127" s="160">
        <f t="shared" ref="BE127:BE136" si="4">IF(N127="základná",J127,0)</f>
        <v>0</v>
      </c>
      <c r="BF127" s="160">
        <f t="shared" ref="BF127:BF136" si="5">IF(N127="znížená",J127,0)</f>
        <v>0</v>
      </c>
      <c r="BG127" s="160">
        <f t="shared" ref="BG127:BG136" si="6">IF(N127="zákl. prenesená",J127,0)</f>
        <v>0</v>
      </c>
      <c r="BH127" s="160">
        <f t="shared" ref="BH127:BH136" si="7">IF(N127="zníž. prenesená",J127,0)</f>
        <v>0</v>
      </c>
      <c r="BI127" s="160">
        <f t="shared" ref="BI127:BI136" si="8">IF(N127="nulová",J127,0)</f>
        <v>0</v>
      </c>
      <c r="BJ127" s="14" t="s">
        <v>144</v>
      </c>
      <c r="BK127" s="160">
        <f t="shared" ref="BK127:BK136" si="9">ROUND(I127*H127,2)</f>
        <v>0</v>
      </c>
      <c r="BL127" s="14" t="s">
        <v>143</v>
      </c>
      <c r="BM127" s="159" t="s">
        <v>263</v>
      </c>
    </row>
    <row r="128" spans="1:65" s="2" customFormat="1" ht="21.75" customHeight="1">
      <c r="A128" s="29"/>
      <c r="B128" s="146"/>
      <c r="C128" s="147" t="s">
        <v>247</v>
      </c>
      <c r="D128" s="147" t="s">
        <v>140</v>
      </c>
      <c r="E128" s="148" t="s">
        <v>264</v>
      </c>
      <c r="F128" s="149" t="s">
        <v>265</v>
      </c>
      <c r="G128" s="150" t="s">
        <v>149</v>
      </c>
      <c r="H128" s="151">
        <v>50.4</v>
      </c>
      <c r="I128" s="152"/>
      <c r="J128" s="153">
        <f t="shared" si="0"/>
        <v>0</v>
      </c>
      <c r="K128" s="154"/>
      <c r="L128" s="30"/>
      <c r="M128" s="155" t="s">
        <v>1</v>
      </c>
      <c r="N128" s="156" t="s">
        <v>38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7">
        <f t="shared" si="3"/>
        <v>0</v>
      </c>
      <c r="U128" s="158" t="s">
        <v>1</v>
      </c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143</v>
      </c>
      <c r="AT128" s="159" t="s">
        <v>140</v>
      </c>
      <c r="AU128" s="159" t="s">
        <v>144</v>
      </c>
      <c r="AY128" s="14" t="s">
        <v>138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144</v>
      </c>
      <c r="BK128" s="160">
        <f t="shared" si="9"/>
        <v>0</v>
      </c>
      <c r="BL128" s="14" t="s">
        <v>143</v>
      </c>
      <c r="BM128" s="159" t="s">
        <v>266</v>
      </c>
    </row>
    <row r="129" spans="1:65" s="2" customFormat="1" ht="24.2" customHeight="1">
      <c r="A129" s="29"/>
      <c r="B129" s="146"/>
      <c r="C129" s="147" t="s">
        <v>252</v>
      </c>
      <c r="D129" s="147" t="s">
        <v>140</v>
      </c>
      <c r="E129" s="148" t="s">
        <v>267</v>
      </c>
      <c r="F129" s="149" t="s">
        <v>268</v>
      </c>
      <c r="G129" s="150" t="s">
        <v>149</v>
      </c>
      <c r="H129" s="151">
        <v>16.632000000000001</v>
      </c>
      <c r="I129" s="152"/>
      <c r="J129" s="153">
        <f t="shared" si="0"/>
        <v>0</v>
      </c>
      <c r="K129" s="154"/>
      <c r="L129" s="30"/>
      <c r="M129" s="155" t="s">
        <v>1</v>
      </c>
      <c r="N129" s="156" t="s">
        <v>38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7">
        <f t="shared" si="3"/>
        <v>0</v>
      </c>
      <c r="U129" s="158" t="s">
        <v>1</v>
      </c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143</v>
      </c>
      <c r="AT129" s="159" t="s">
        <v>140</v>
      </c>
      <c r="AU129" s="159" t="s">
        <v>144</v>
      </c>
      <c r="AY129" s="14" t="s">
        <v>138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144</v>
      </c>
      <c r="BK129" s="160">
        <f t="shared" si="9"/>
        <v>0</v>
      </c>
      <c r="BL129" s="14" t="s">
        <v>143</v>
      </c>
      <c r="BM129" s="159" t="s">
        <v>269</v>
      </c>
    </row>
    <row r="130" spans="1:65" s="2" customFormat="1" ht="16.5" customHeight="1">
      <c r="A130" s="29"/>
      <c r="B130" s="146"/>
      <c r="C130" s="147" t="s">
        <v>144</v>
      </c>
      <c r="D130" s="147" t="s">
        <v>140</v>
      </c>
      <c r="E130" s="148" t="s">
        <v>147</v>
      </c>
      <c r="F130" s="149" t="s">
        <v>148</v>
      </c>
      <c r="G130" s="150" t="s">
        <v>149</v>
      </c>
      <c r="H130" s="151">
        <v>4.992</v>
      </c>
      <c r="I130" s="152"/>
      <c r="J130" s="153">
        <f t="shared" si="0"/>
        <v>0</v>
      </c>
      <c r="K130" s="154"/>
      <c r="L130" s="30"/>
      <c r="M130" s="155" t="s">
        <v>1</v>
      </c>
      <c r="N130" s="156" t="s">
        <v>38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7">
        <f t="shared" si="3"/>
        <v>0</v>
      </c>
      <c r="U130" s="158" t="s">
        <v>1</v>
      </c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143</v>
      </c>
      <c r="AT130" s="159" t="s">
        <v>140</v>
      </c>
      <c r="AU130" s="159" t="s">
        <v>144</v>
      </c>
      <c r="AY130" s="14" t="s">
        <v>138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144</v>
      </c>
      <c r="BK130" s="160">
        <f t="shared" si="9"/>
        <v>0</v>
      </c>
      <c r="BL130" s="14" t="s">
        <v>143</v>
      </c>
      <c r="BM130" s="159" t="s">
        <v>270</v>
      </c>
    </row>
    <row r="131" spans="1:65" s="2" customFormat="1" ht="37.9" customHeight="1">
      <c r="A131" s="29"/>
      <c r="B131" s="146"/>
      <c r="C131" s="147" t="s">
        <v>146</v>
      </c>
      <c r="D131" s="147" t="s">
        <v>140</v>
      </c>
      <c r="E131" s="148" t="s">
        <v>152</v>
      </c>
      <c r="F131" s="149" t="s">
        <v>153</v>
      </c>
      <c r="G131" s="150" t="s">
        <v>149</v>
      </c>
      <c r="H131" s="151">
        <v>1.647</v>
      </c>
      <c r="I131" s="152"/>
      <c r="J131" s="153">
        <f t="shared" si="0"/>
        <v>0</v>
      </c>
      <c r="K131" s="154"/>
      <c r="L131" s="30"/>
      <c r="M131" s="155" t="s">
        <v>1</v>
      </c>
      <c r="N131" s="156" t="s">
        <v>38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7">
        <f t="shared" si="3"/>
        <v>0</v>
      </c>
      <c r="U131" s="158" t="s">
        <v>1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143</v>
      </c>
      <c r="AT131" s="159" t="s">
        <v>140</v>
      </c>
      <c r="AU131" s="159" t="s">
        <v>144</v>
      </c>
      <c r="AY131" s="14" t="s">
        <v>138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144</v>
      </c>
      <c r="BK131" s="160">
        <f t="shared" si="9"/>
        <v>0</v>
      </c>
      <c r="BL131" s="14" t="s">
        <v>143</v>
      </c>
      <c r="BM131" s="159" t="s">
        <v>271</v>
      </c>
    </row>
    <row r="132" spans="1:65" s="2" customFormat="1" ht="24.2" customHeight="1">
      <c r="A132" s="29"/>
      <c r="B132" s="146"/>
      <c r="C132" s="147" t="s">
        <v>143</v>
      </c>
      <c r="D132" s="147" t="s">
        <v>140</v>
      </c>
      <c r="E132" s="148" t="s">
        <v>156</v>
      </c>
      <c r="F132" s="149" t="s">
        <v>157</v>
      </c>
      <c r="G132" s="150" t="s">
        <v>149</v>
      </c>
      <c r="H132" s="151">
        <v>35.68</v>
      </c>
      <c r="I132" s="152"/>
      <c r="J132" s="153">
        <f t="shared" si="0"/>
        <v>0</v>
      </c>
      <c r="K132" s="154"/>
      <c r="L132" s="30"/>
      <c r="M132" s="155" t="s">
        <v>1</v>
      </c>
      <c r="N132" s="156" t="s">
        <v>38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7">
        <f t="shared" si="3"/>
        <v>0</v>
      </c>
      <c r="U132" s="158" t="s">
        <v>1</v>
      </c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143</v>
      </c>
      <c r="AT132" s="159" t="s">
        <v>140</v>
      </c>
      <c r="AU132" s="159" t="s">
        <v>144</v>
      </c>
      <c r="AY132" s="14" t="s">
        <v>138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144</v>
      </c>
      <c r="BK132" s="160">
        <f t="shared" si="9"/>
        <v>0</v>
      </c>
      <c r="BL132" s="14" t="s">
        <v>143</v>
      </c>
      <c r="BM132" s="159" t="s">
        <v>272</v>
      </c>
    </row>
    <row r="133" spans="1:65" s="2" customFormat="1" ht="24.2" customHeight="1">
      <c r="A133" s="29"/>
      <c r="B133" s="146"/>
      <c r="C133" s="147" t="s">
        <v>246</v>
      </c>
      <c r="D133" s="147" t="s">
        <v>140</v>
      </c>
      <c r="E133" s="148" t="s">
        <v>160</v>
      </c>
      <c r="F133" s="149" t="s">
        <v>161</v>
      </c>
      <c r="G133" s="150" t="s">
        <v>149</v>
      </c>
      <c r="H133" s="151">
        <v>35.68</v>
      </c>
      <c r="I133" s="152"/>
      <c r="J133" s="153">
        <f t="shared" si="0"/>
        <v>0</v>
      </c>
      <c r="K133" s="154"/>
      <c r="L133" s="30"/>
      <c r="M133" s="155" t="s">
        <v>1</v>
      </c>
      <c r="N133" s="156" t="s">
        <v>38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7">
        <f t="shared" si="3"/>
        <v>0</v>
      </c>
      <c r="U133" s="158" t="s">
        <v>1</v>
      </c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143</v>
      </c>
      <c r="AT133" s="159" t="s">
        <v>140</v>
      </c>
      <c r="AU133" s="159" t="s">
        <v>144</v>
      </c>
      <c r="AY133" s="14" t="s">
        <v>138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144</v>
      </c>
      <c r="BK133" s="160">
        <f t="shared" si="9"/>
        <v>0</v>
      </c>
      <c r="BL133" s="14" t="s">
        <v>143</v>
      </c>
      <c r="BM133" s="159" t="s">
        <v>273</v>
      </c>
    </row>
    <row r="134" spans="1:65" s="2" customFormat="1" ht="24.2" customHeight="1">
      <c r="A134" s="29"/>
      <c r="B134" s="146"/>
      <c r="C134" s="147" t="s">
        <v>163</v>
      </c>
      <c r="D134" s="147" t="s">
        <v>140</v>
      </c>
      <c r="E134" s="148" t="s">
        <v>164</v>
      </c>
      <c r="F134" s="149" t="s">
        <v>165</v>
      </c>
      <c r="G134" s="150" t="s">
        <v>149</v>
      </c>
      <c r="H134" s="151">
        <v>19.712</v>
      </c>
      <c r="I134" s="152"/>
      <c r="J134" s="153">
        <f t="shared" si="0"/>
        <v>0</v>
      </c>
      <c r="K134" s="154"/>
      <c r="L134" s="30"/>
      <c r="M134" s="155" t="s">
        <v>1</v>
      </c>
      <c r="N134" s="156" t="s">
        <v>38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7">
        <f t="shared" si="3"/>
        <v>0</v>
      </c>
      <c r="U134" s="158" t="s">
        <v>1</v>
      </c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143</v>
      </c>
      <c r="AT134" s="159" t="s">
        <v>140</v>
      </c>
      <c r="AU134" s="159" t="s">
        <v>144</v>
      </c>
      <c r="AY134" s="14" t="s">
        <v>138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144</v>
      </c>
      <c r="BK134" s="160">
        <f t="shared" si="9"/>
        <v>0</v>
      </c>
      <c r="BL134" s="14" t="s">
        <v>143</v>
      </c>
      <c r="BM134" s="159" t="s">
        <v>274</v>
      </c>
    </row>
    <row r="135" spans="1:65" s="2" customFormat="1" ht="24.2" customHeight="1">
      <c r="A135" s="29"/>
      <c r="B135" s="146"/>
      <c r="C135" s="147" t="s">
        <v>167</v>
      </c>
      <c r="D135" s="147" t="s">
        <v>140</v>
      </c>
      <c r="E135" s="148" t="s">
        <v>168</v>
      </c>
      <c r="F135" s="149" t="s">
        <v>169</v>
      </c>
      <c r="G135" s="150" t="s">
        <v>149</v>
      </c>
      <c r="H135" s="151">
        <v>1.456</v>
      </c>
      <c r="I135" s="152"/>
      <c r="J135" s="153">
        <f t="shared" si="0"/>
        <v>0</v>
      </c>
      <c r="K135" s="154"/>
      <c r="L135" s="30"/>
      <c r="M135" s="155" t="s">
        <v>1</v>
      </c>
      <c r="N135" s="156" t="s">
        <v>38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7">
        <f t="shared" si="3"/>
        <v>0</v>
      </c>
      <c r="U135" s="158" t="s">
        <v>1</v>
      </c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143</v>
      </c>
      <c r="AT135" s="159" t="s">
        <v>140</v>
      </c>
      <c r="AU135" s="159" t="s">
        <v>144</v>
      </c>
      <c r="AY135" s="14" t="s">
        <v>138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144</v>
      </c>
      <c r="BK135" s="160">
        <f t="shared" si="9"/>
        <v>0</v>
      </c>
      <c r="BL135" s="14" t="s">
        <v>143</v>
      </c>
      <c r="BM135" s="159" t="s">
        <v>275</v>
      </c>
    </row>
    <row r="136" spans="1:65" s="2" customFormat="1" ht="21.75" customHeight="1">
      <c r="A136" s="29"/>
      <c r="B136" s="146"/>
      <c r="C136" s="161" t="s">
        <v>171</v>
      </c>
      <c r="D136" s="161" t="s">
        <v>172</v>
      </c>
      <c r="E136" s="162" t="s">
        <v>173</v>
      </c>
      <c r="F136" s="163" t="s">
        <v>174</v>
      </c>
      <c r="G136" s="164" t="s">
        <v>175</v>
      </c>
      <c r="H136" s="165">
        <v>2.621</v>
      </c>
      <c r="I136" s="166"/>
      <c r="J136" s="167">
        <f t="shared" si="0"/>
        <v>0</v>
      </c>
      <c r="K136" s="168"/>
      <c r="L136" s="169"/>
      <c r="M136" s="170" t="s">
        <v>1</v>
      </c>
      <c r="N136" s="171" t="s">
        <v>38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7">
        <f t="shared" si="3"/>
        <v>0</v>
      </c>
      <c r="U136" s="158" t="s">
        <v>1</v>
      </c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171</v>
      </c>
      <c r="AT136" s="159" t="s">
        <v>172</v>
      </c>
      <c r="AU136" s="159" t="s">
        <v>144</v>
      </c>
      <c r="AY136" s="14" t="s">
        <v>138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144</v>
      </c>
      <c r="BK136" s="160">
        <f t="shared" si="9"/>
        <v>0</v>
      </c>
      <c r="BL136" s="14" t="s">
        <v>143</v>
      </c>
      <c r="BM136" s="159" t="s">
        <v>276</v>
      </c>
    </row>
    <row r="137" spans="1:65" s="12" customFormat="1" ht="22.9" customHeight="1">
      <c r="B137" s="133"/>
      <c r="D137" s="134" t="s">
        <v>71</v>
      </c>
      <c r="E137" s="144" t="s">
        <v>144</v>
      </c>
      <c r="F137" s="144" t="s">
        <v>277</v>
      </c>
      <c r="I137" s="136"/>
      <c r="J137" s="145">
        <f>BK137</f>
        <v>0</v>
      </c>
      <c r="L137" s="133"/>
      <c r="M137" s="138"/>
      <c r="N137" s="139"/>
      <c r="O137" s="139"/>
      <c r="P137" s="140">
        <f>SUM(P138:P139)</f>
        <v>0</v>
      </c>
      <c r="Q137" s="139"/>
      <c r="R137" s="140">
        <f>SUM(R138:R139)</f>
        <v>4.5066939996000004</v>
      </c>
      <c r="S137" s="139"/>
      <c r="T137" s="140">
        <f>SUM(T138:T139)</f>
        <v>0</v>
      </c>
      <c r="U137" s="141"/>
      <c r="AR137" s="134" t="s">
        <v>80</v>
      </c>
      <c r="AT137" s="142" t="s">
        <v>71</v>
      </c>
      <c r="AU137" s="142" t="s">
        <v>80</v>
      </c>
      <c r="AY137" s="134" t="s">
        <v>138</v>
      </c>
      <c r="BK137" s="143">
        <f>SUM(BK138:BK139)</f>
        <v>0</v>
      </c>
    </row>
    <row r="138" spans="1:65" s="2" customFormat="1" ht="16.5" customHeight="1">
      <c r="A138" s="29"/>
      <c r="B138" s="146"/>
      <c r="C138" s="147" t="s">
        <v>151</v>
      </c>
      <c r="D138" s="147" t="s">
        <v>140</v>
      </c>
      <c r="E138" s="148" t="s">
        <v>278</v>
      </c>
      <c r="F138" s="149" t="s">
        <v>279</v>
      </c>
      <c r="G138" s="150" t="s">
        <v>149</v>
      </c>
      <c r="H138" s="151">
        <v>2.028</v>
      </c>
      <c r="I138" s="152"/>
      <c r="J138" s="153">
        <f>ROUND(I138*H138,2)</f>
        <v>0</v>
      </c>
      <c r="K138" s="154"/>
      <c r="L138" s="30"/>
      <c r="M138" s="155" t="s">
        <v>1</v>
      </c>
      <c r="N138" s="156" t="s">
        <v>38</v>
      </c>
      <c r="O138" s="58"/>
      <c r="P138" s="157">
        <f>O138*H138</f>
        <v>0</v>
      </c>
      <c r="Q138" s="157">
        <v>2.1940757</v>
      </c>
      <c r="R138" s="157">
        <f>Q138*H138</f>
        <v>4.4495855196000003</v>
      </c>
      <c r="S138" s="157">
        <v>0</v>
      </c>
      <c r="T138" s="157">
        <f>S138*H138</f>
        <v>0</v>
      </c>
      <c r="U138" s="158" t="s">
        <v>1</v>
      </c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143</v>
      </c>
      <c r="AT138" s="159" t="s">
        <v>140</v>
      </c>
      <c r="AU138" s="159" t="s">
        <v>144</v>
      </c>
      <c r="AY138" s="14" t="s">
        <v>138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144</v>
      </c>
      <c r="BK138" s="160">
        <f>ROUND(I138*H138,2)</f>
        <v>0</v>
      </c>
      <c r="BL138" s="14" t="s">
        <v>143</v>
      </c>
      <c r="BM138" s="159" t="s">
        <v>280</v>
      </c>
    </row>
    <row r="139" spans="1:65" s="2" customFormat="1" ht="33" customHeight="1">
      <c r="A139" s="29"/>
      <c r="B139" s="146"/>
      <c r="C139" s="147" t="s">
        <v>155</v>
      </c>
      <c r="D139" s="147" t="s">
        <v>140</v>
      </c>
      <c r="E139" s="148" t="s">
        <v>281</v>
      </c>
      <c r="F139" s="149" t="s">
        <v>282</v>
      </c>
      <c r="G139" s="150" t="s">
        <v>283</v>
      </c>
      <c r="H139" s="151">
        <v>16.224</v>
      </c>
      <c r="I139" s="152"/>
      <c r="J139" s="153">
        <f>ROUND(I139*H139,2)</f>
        <v>0</v>
      </c>
      <c r="K139" s="154"/>
      <c r="L139" s="30"/>
      <c r="M139" s="155" t="s">
        <v>1</v>
      </c>
      <c r="N139" s="156" t="s">
        <v>38</v>
      </c>
      <c r="O139" s="58"/>
      <c r="P139" s="157">
        <f>O139*H139</f>
        <v>0</v>
      </c>
      <c r="Q139" s="157">
        <v>3.5200000000000001E-3</v>
      </c>
      <c r="R139" s="157">
        <f>Q139*H139</f>
        <v>5.7108480000000003E-2</v>
      </c>
      <c r="S139" s="157">
        <v>0</v>
      </c>
      <c r="T139" s="157">
        <f>S139*H139</f>
        <v>0</v>
      </c>
      <c r="U139" s="158" t="s">
        <v>1</v>
      </c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143</v>
      </c>
      <c r="AT139" s="159" t="s">
        <v>140</v>
      </c>
      <c r="AU139" s="159" t="s">
        <v>144</v>
      </c>
      <c r="AY139" s="14" t="s">
        <v>138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144</v>
      </c>
      <c r="BK139" s="160">
        <f>ROUND(I139*H139,2)</f>
        <v>0</v>
      </c>
      <c r="BL139" s="14" t="s">
        <v>143</v>
      </c>
      <c r="BM139" s="159" t="s">
        <v>284</v>
      </c>
    </row>
    <row r="140" spans="1:65" s="12" customFormat="1" ht="22.9" customHeight="1">
      <c r="B140" s="133"/>
      <c r="D140" s="134" t="s">
        <v>71</v>
      </c>
      <c r="E140" s="144" t="s">
        <v>143</v>
      </c>
      <c r="F140" s="144" t="s">
        <v>177</v>
      </c>
      <c r="I140" s="136"/>
      <c r="J140" s="145">
        <f>BK140</f>
        <v>0</v>
      </c>
      <c r="L140" s="133"/>
      <c r="M140" s="138"/>
      <c r="N140" s="139"/>
      <c r="O140" s="139"/>
      <c r="P140" s="140">
        <f>P141</f>
        <v>0</v>
      </c>
      <c r="Q140" s="139"/>
      <c r="R140" s="140">
        <f>R141</f>
        <v>0</v>
      </c>
      <c r="S140" s="139"/>
      <c r="T140" s="140">
        <f>T141</f>
        <v>0</v>
      </c>
      <c r="U140" s="141"/>
      <c r="AR140" s="134" t="s">
        <v>80</v>
      </c>
      <c r="AT140" s="142" t="s">
        <v>71</v>
      </c>
      <c r="AU140" s="142" t="s">
        <v>80</v>
      </c>
      <c r="AY140" s="134" t="s">
        <v>138</v>
      </c>
      <c r="BK140" s="143">
        <f>BK141</f>
        <v>0</v>
      </c>
    </row>
    <row r="141" spans="1:65" s="2" customFormat="1" ht="33" customHeight="1">
      <c r="A141" s="29"/>
      <c r="B141" s="146"/>
      <c r="C141" s="147" t="s">
        <v>178</v>
      </c>
      <c r="D141" s="147" t="s">
        <v>140</v>
      </c>
      <c r="E141" s="148" t="s">
        <v>179</v>
      </c>
      <c r="F141" s="149" t="s">
        <v>180</v>
      </c>
      <c r="G141" s="150" t="s">
        <v>149</v>
      </c>
      <c r="H141" s="151">
        <v>0.624</v>
      </c>
      <c r="I141" s="152"/>
      <c r="J141" s="153">
        <f>ROUND(I141*H141,2)</f>
        <v>0</v>
      </c>
      <c r="K141" s="154"/>
      <c r="L141" s="30"/>
      <c r="M141" s="155" t="s">
        <v>1</v>
      </c>
      <c r="N141" s="156" t="s">
        <v>38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7">
        <f>S141*H141</f>
        <v>0</v>
      </c>
      <c r="U141" s="158" t="s">
        <v>1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143</v>
      </c>
      <c r="AT141" s="159" t="s">
        <v>140</v>
      </c>
      <c r="AU141" s="159" t="s">
        <v>144</v>
      </c>
      <c r="AY141" s="14" t="s">
        <v>138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144</v>
      </c>
      <c r="BK141" s="160">
        <f>ROUND(I141*H141,2)</f>
        <v>0</v>
      </c>
      <c r="BL141" s="14" t="s">
        <v>143</v>
      </c>
      <c r="BM141" s="159" t="s">
        <v>285</v>
      </c>
    </row>
    <row r="142" spans="1:65" s="12" customFormat="1" ht="22.9" customHeight="1">
      <c r="B142" s="133"/>
      <c r="D142" s="134" t="s">
        <v>71</v>
      </c>
      <c r="E142" s="144" t="s">
        <v>171</v>
      </c>
      <c r="F142" s="144" t="s">
        <v>182</v>
      </c>
      <c r="I142" s="136"/>
      <c r="J142" s="145">
        <f>BK142</f>
        <v>0</v>
      </c>
      <c r="L142" s="133"/>
      <c r="M142" s="138"/>
      <c r="N142" s="139"/>
      <c r="O142" s="139"/>
      <c r="P142" s="140">
        <f>SUM(P143:P147)</f>
        <v>0</v>
      </c>
      <c r="Q142" s="139"/>
      <c r="R142" s="140">
        <f>SUM(R143:R147)</f>
        <v>14.500988</v>
      </c>
      <c r="S142" s="139"/>
      <c r="T142" s="140">
        <f>SUM(T143:T147)</f>
        <v>0</v>
      </c>
      <c r="U142" s="141"/>
      <c r="AR142" s="134" t="s">
        <v>80</v>
      </c>
      <c r="AT142" s="142" t="s">
        <v>71</v>
      </c>
      <c r="AU142" s="142" t="s">
        <v>80</v>
      </c>
      <c r="AY142" s="134" t="s">
        <v>138</v>
      </c>
      <c r="BK142" s="143">
        <f>SUM(BK143:BK147)</f>
        <v>0</v>
      </c>
    </row>
    <row r="143" spans="1:65" s="2" customFormat="1" ht="33" customHeight="1">
      <c r="A143" s="29"/>
      <c r="B143" s="146"/>
      <c r="C143" s="147" t="s">
        <v>256</v>
      </c>
      <c r="D143" s="147" t="s">
        <v>140</v>
      </c>
      <c r="E143" s="148" t="s">
        <v>286</v>
      </c>
      <c r="F143" s="149" t="s">
        <v>287</v>
      </c>
      <c r="G143" s="150" t="s">
        <v>186</v>
      </c>
      <c r="H143" s="151">
        <v>5.2</v>
      </c>
      <c r="I143" s="152"/>
      <c r="J143" s="153">
        <f>ROUND(I143*H143,2)</f>
        <v>0</v>
      </c>
      <c r="K143" s="154"/>
      <c r="L143" s="30"/>
      <c r="M143" s="155" t="s">
        <v>1</v>
      </c>
      <c r="N143" s="156" t="s">
        <v>38</v>
      </c>
      <c r="O143" s="58"/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7">
        <f>S143*H143</f>
        <v>0</v>
      </c>
      <c r="U143" s="158" t="s">
        <v>1</v>
      </c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143</v>
      </c>
      <c r="AT143" s="159" t="s">
        <v>140</v>
      </c>
      <c r="AU143" s="159" t="s">
        <v>144</v>
      </c>
      <c r="AY143" s="14" t="s">
        <v>138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4" t="s">
        <v>144</v>
      </c>
      <c r="BK143" s="160">
        <f>ROUND(I143*H143,2)</f>
        <v>0</v>
      </c>
      <c r="BL143" s="14" t="s">
        <v>143</v>
      </c>
      <c r="BM143" s="159" t="s">
        <v>288</v>
      </c>
    </row>
    <row r="144" spans="1:65" s="2" customFormat="1" ht="21.75" customHeight="1">
      <c r="A144" s="29"/>
      <c r="B144" s="146"/>
      <c r="C144" s="161" t="s">
        <v>212</v>
      </c>
      <c r="D144" s="161" t="s">
        <v>172</v>
      </c>
      <c r="E144" s="162" t="s">
        <v>289</v>
      </c>
      <c r="F144" s="163" t="s">
        <v>290</v>
      </c>
      <c r="G144" s="164" t="s">
        <v>186</v>
      </c>
      <c r="H144" s="165">
        <v>5.2</v>
      </c>
      <c r="I144" s="166"/>
      <c r="J144" s="167">
        <f>ROUND(I144*H144,2)</f>
        <v>0</v>
      </c>
      <c r="K144" s="168"/>
      <c r="L144" s="169"/>
      <c r="M144" s="170" t="s">
        <v>1</v>
      </c>
      <c r="N144" s="171" t="s">
        <v>38</v>
      </c>
      <c r="O144" s="58"/>
      <c r="P144" s="157">
        <f>O144*H144</f>
        <v>0</v>
      </c>
      <c r="Q144" s="157">
        <v>1.9000000000000001E-4</v>
      </c>
      <c r="R144" s="157">
        <f>Q144*H144</f>
        <v>9.8800000000000016E-4</v>
      </c>
      <c r="S144" s="157">
        <v>0</v>
      </c>
      <c r="T144" s="157">
        <f>S144*H144</f>
        <v>0</v>
      </c>
      <c r="U144" s="158" t="s">
        <v>1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171</v>
      </c>
      <c r="AT144" s="159" t="s">
        <v>172</v>
      </c>
      <c r="AU144" s="159" t="s">
        <v>144</v>
      </c>
      <c r="AY144" s="14" t="s">
        <v>138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4" t="s">
        <v>144</v>
      </c>
      <c r="BK144" s="160">
        <f>ROUND(I144*H144,2)</f>
        <v>0</v>
      </c>
      <c r="BL144" s="14" t="s">
        <v>143</v>
      </c>
      <c r="BM144" s="159" t="s">
        <v>291</v>
      </c>
    </row>
    <row r="145" spans="1:65" s="2" customFormat="1" ht="24.2" customHeight="1">
      <c r="A145" s="29"/>
      <c r="B145" s="146"/>
      <c r="C145" s="147" t="s">
        <v>159</v>
      </c>
      <c r="D145" s="147" t="s">
        <v>140</v>
      </c>
      <c r="E145" s="148" t="s">
        <v>292</v>
      </c>
      <c r="F145" s="149" t="s">
        <v>293</v>
      </c>
      <c r="G145" s="150" t="s">
        <v>142</v>
      </c>
      <c r="H145" s="151">
        <v>1</v>
      </c>
      <c r="I145" s="152"/>
      <c r="J145" s="153">
        <f>ROUND(I145*H145,2)</f>
        <v>0</v>
      </c>
      <c r="K145" s="154"/>
      <c r="L145" s="30"/>
      <c r="M145" s="155" t="s">
        <v>1</v>
      </c>
      <c r="N145" s="156" t="s">
        <v>38</v>
      </c>
      <c r="O145" s="58"/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7">
        <f>S145*H145</f>
        <v>0</v>
      </c>
      <c r="U145" s="158" t="s">
        <v>1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143</v>
      </c>
      <c r="AT145" s="159" t="s">
        <v>140</v>
      </c>
      <c r="AU145" s="159" t="s">
        <v>144</v>
      </c>
      <c r="AY145" s="14" t="s">
        <v>138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4" t="s">
        <v>144</v>
      </c>
      <c r="BK145" s="160">
        <f>ROUND(I145*H145,2)</f>
        <v>0</v>
      </c>
      <c r="BL145" s="14" t="s">
        <v>143</v>
      </c>
      <c r="BM145" s="159" t="s">
        <v>294</v>
      </c>
    </row>
    <row r="146" spans="1:65" s="2" customFormat="1" ht="24.2" customHeight="1">
      <c r="A146" s="29"/>
      <c r="B146" s="146"/>
      <c r="C146" s="161" t="s">
        <v>183</v>
      </c>
      <c r="D146" s="161" t="s">
        <v>172</v>
      </c>
      <c r="E146" s="162" t="s">
        <v>295</v>
      </c>
      <c r="F146" s="163" t="s">
        <v>296</v>
      </c>
      <c r="G146" s="164" t="s">
        <v>142</v>
      </c>
      <c r="H146" s="165">
        <v>1</v>
      </c>
      <c r="I146" s="166"/>
      <c r="J146" s="167">
        <f>ROUND(I146*H146,2)</f>
        <v>0</v>
      </c>
      <c r="K146" s="168"/>
      <c r="L146" s="169"/>
      <c r="M146" s="170" t="s">
        <v>1</v>
      </c>
      <c r="N146" s="171" t="s">
        <v>38</v>
      </c>
      <c r="O146" s="58"/>
      <c r="P146" s="157">
        <f>O146*H146</f>
        <v>0</v>
      </c>
      <c r="Q146" s="157">
        <v>14.5</v>
      </c>
      <c r="R146" s="157">
        <f>Q146*H146</f>
        <v>14.5</v>
      </c>
      <c r="S146" s="157">
        <v>0</v>
      </c>
      <c r="T146" s="157">
        <f>S146*H146</f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171</v>
      </c>
      <c r="AT146" s="159" t="s">
        <v>172</v>
      </c>
      <c r="AU146" s="159" t="s">
        <v>144</v>
      </c>
      <c r="AY146" s="14" t="s">
        <v>138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4" t="s">
        <v>144</v>
      </c>
      <c r="BK146" s="160">
        <f>ROUND(I146*H146,2)</f>
        <v>0</v>
      </c>
      <c r="BL146" s="14" t="s">
        <v>143</v>
      </c>
      <c r="BM146" s="159" t="s">
        <v>297</v>
      </c>
    </row>
    <row r="147" spans="1:65" s="2" customFormat="1" ht="24.2" customHeight="1">
      <c r="A147" s="29"/>
      <c r="B147" s="146"/>
      <c r="C147" s="147" t="s">
        <v>298</v>
      </c>
      <c r="D147" s="147" t="s">
        <v>140</v>
      </c>
      <c r="E147" s="148" t="s">
        <v>193</v>
      </c>
      <c r="F147" s="149" t="s">
        <v>194</v>
      </c>
      <c r="G147" s="150" t="s">
        <v>186</v>
      </c>
      <c r="H147" s="151">
        <v>5.2</v>
      </c>
      <c r="I147" s="152"/>
      <c r="J147" s="153">
        <f>ROUND(I147*H147,2)</f>
        <v>0</v>
      </c>
      <c r="K147" s="154"/>
      <c r="L147" s="30"/>
      <c r="M147" s="155" t="s">
        <v>1</v>
      </c>
      <c r="N147" s="156" t="s">
        <v>38</v>
      </c>
      <c r="O147" s="58"/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7">
        <f>S147*H147</f>
        <v>0</v>
      </c>
      <c r="U147" s="158" t="s">
        <v>1</v>
      </c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143</v>
      </c>
      <c r="AT147" s="159" t="s">
        <v>140</v>
      </c>
      <c r="AU147" s="159" t="s">
        <v>144</v>
      </c>
      <c r="AY147" s="14" t="s">
        <v>138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4" t="s">
        <v>144</v>
      </c>
      <c r="BK147" s="160">
        <f>ROUND(I147*H147,2)</f>
        <v>0</v>
      </c>
      <c r="BL147" s="14" t="s">
        <v>143</v>
      </c>
      <c r="BM147" s="159" t="s">
        <v>299</v>
      </c>
    </row>
    <row r="148" spans="1:65" s="12" customFormat="1" ht="22.9" customHeight="1">
      <c r="B148" s="133"/>
      <c r="D148" s="134" t="s">
        <v>71</v>
      </c>
      <c r="E148" s="144" t="s">
        <v>300</v>
      </c>
      <c r="F148" s="144" t="s">
        <v>301</v>
      </c>
      <c r="I148" s="136"/>
      <c r="J148" s="145">
        <f>BK148</f>
        <v>0</v>
      </c>
      <c r="L148" s="133"/>
      <c r="M148" s="138"/>
      <c r="N148" s="139"/>
      <c r="O148" s="139"/>
      <c r="P148" s="140">
        <f>P149</f>
        <v>0</v>
      </c>
      <c r="Q148" s="139"/>
      <c r="R148" s="140">
        <f>R149</f>
        <v>0</v>
      </c>
      <c r="S148" s="139"/>
      <c r="T148" s="140">
        <f>T149</f>
        <v>0</v>
      </c>
      <c r="U148" s="141"/>
      <c r="AR148" s="134" t="s">
        <v>80</v>
      </c>
      <c r="AT148" s="142" t="s">
        <v>71</v>
      </c>
      <c r="AU148" s="142" t="s">
        <v>80</v>
      </c>
      <c r="AY148" s="134" t="s">
        <v>138</v>
      </c>
      <c r="BK148" s="143">
        <f>BK149</f>
        <v>0</v>
      </c>
    </row>
    <row r="149" spans="1:65" s="2" customFormat="1" ht="16.5" customHeight="1">
      <c r="A149" s="29"/>
      <c r="B149" s="146"/>
      <c r="C149" s="147" t="s">
        <v>188</v>
      </c>
      <c r="D149" s="147" t="s">
        <v>140</v>
      </c>
      <c r="E149" s="148" t="s">
        <v>302</v>
      </c>
      <c r="F149" s="149" t="s">
        <v>303</v>
      </c>
      <c r="G149" s="150" t="s">
        <v>175</v>
      </c>
      <c r="H149" s="151">
        <v>19.007999999999999</v>
      </c>
      <c r="I149" s="152"/>
      <c r="J149" s="153">
        <f>ROUND(I149*H149,2)</f>
        <v>0</v>
      </c>
      <c r="K149" s="154"/>
      <c r="L149" s="30"/>
      <c r="M149" s="155" t="s">
        <v>1</v>
      </c>
      <c r="N149" s="156" t="s">
        <v>38</v>
      </c>
      <c r="O149" s="58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7">
        <f>S149*H149</f>
        <v>0</v>
      </c>
      <c r="U149" s="158" t="s">
        <v>1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143</v>
      </c>
      <c r="AT149" s="159" t="s">
        <v>140</v>
      </c>
      <c r="AU149" s="159" t="s">
        <v>144</v>
      </c>
      <c r="AY149" s="14" t="s">
        <v>138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144</v>
      </c>
      <c r="BK149" s="160">
        <f>ROUND(I149*H149,2)</f>
        <v>0</v>
      </c>
      <c r="BL149" s="14" t="s">
        <v>143</v>
      </c>
      <c r="BM149" s="159" t="s">
        <v>304</v>
      </c>
    </row>
    <row r="150" spans="1:65" s="12" customFormat="1" ht="25.9" customHeight="1">
      <c r="B150" s="133"/>
      <c r="D150" s="134" t="s">
        <v>71</v>
      </c>
      <c r="E150" s="135" t="s">
        <v>200</v>
      </c>
      <c r="F150" s="135" t="s">
        <v>201</v>
      </c>
      <c r="I150" s="136"/>
      <c r="J150" s="137">
        <f>BK150</f>
        <v>0</v>
      </c>
      <c r="L150" s="133"/>
      <c r="M150" s="138"/>
      <c r="N150" s="139"/>
      <c r="O150" s="139"/>
      <c r="P150" s="140">
        <f>P151</f>
        <v>0</v>
      </c>
      <c r="Q150" s="139"/>
      <c r="R150" s="140">
        <f>R151</f>
        <v>2.0279999999999999E-3</v>
      </c>
      <c r="S150" s="139"/>
      <c r="T150" s="140">
        <f>T151</f>
        <v>0</v>
      </c>
      <c r="U150" s="141"/>
      <c r="AR150" s="134" t="s">
        <v>144</v>
      </c>
      <c r="AT150" s="142" t="s">
        <v>71</v>
      </c>
      <c r="AU150" s="142" t="s">
        <v>72</v>
      </c>
      <c r="AY150" s="134" t="s">
        <v>138</v>
      </c>
      <c r="BK150" s="143">
        <f>BK151</f>
        <v>0</v>
      </c>
    </row>
    <row r="151" spans="1:65" s="2" customFormat="1" ht="24.2" customHeight="1">
      <c r="A151" s="29"/>
      <c r="B151" s="146"/>
      <c r="C151" s="147" t="s">
        <v>196</v>
      </c>
      <c r="D151" s="147" t="s">
        <v>140</v>
      </c>
      <c r="E151" s="148" t="s">
        <v>217</v>
      </c>
      <c r="F151" s="149" t="s">
        <v>218</v>
      </c>
      <c r="G151" s="150" t="s">
        <v>186</v>
      </c>
      <c r="H151" s="151">
        <v>5.2</v>
      </c>
      <c r="I151" s="152"/>
      <c r="J151" s="153">
        <f>ROUND(I151*H151,2)</f>
        <v>0</v>
      </c>
      <c r="K151" s="154"/>
      <c r="L151" s="30"/>
      <c r="M151" s="155" t="s">
        <v>1</v>
      </c>
      <c r="N151" s="156" t="s">
        <v>38</v>
      </c>
      <c r="O151" s="58"/>
      <c r="P151" s="157">
        <f>O151*H151</f>
        <v>0</v>
      </c>
      <c r="Q151" s="157">
        <v>3.8999999999999999E-4</v>
      </c>
      <c r="R151" s="157">
        <f>Q151*H151</f>
        <v>2.0279999999999999E-3</v>
      </c>
      <c r="S151" s="157">
        <v>0</v>
      </c>
      <c r="T151" s="157">
        <f>S151*H151</f>
        <v>0</v>
      </c>
      <c r="U151" s="158" t="s">
        <v>1</v>
      </c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192</v>
      </c>
      <c r="AT151" s="159" t="s">
        <v>140</v>
      </c>
      <c r="AU151" s="159" t="s">
        <v>80</v>
      </c>
      <c r="AY151" s="14" t="s">
        <v>138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144</v>
      </c>
      <c r="BK151" s="160">
        <f>ROUND(I151*H151,2)</f>
        <v>0</v>
      </c>
      <c r="BL151" s="14" t="s">
        <v>192</v>
      </c>
      <c r="BM151" s="159" t="s">
        <v>305</v>
      </c>
    </row>
    <row r="152" spans="1:65" s="12" customFormat="1" ht="25.9" customHeight="1">
      <c r="B152" s="133"/>
      <c r="D152" s="134" t="s">
        <v>71</v>
      </c>
      <c r="E152" s="135" t="s">
        <v>224</v>
      </c>
      <c r="F152" s="135" t="s">
        <v>225</v>
      </c>
      <c r="I152" s="136"/>
      <c r="J152" s="137">
        <f>BK152</f>
        <v>0</v>
      </c>
      <c r="L152" s="133"/>
      <c r="M152" s="138"/>
      <c r="N152" s="139"/>
      <c r="O152" s="139"/>
      <c r="P152" s="140">
        <f>P153</f>
        <v>0</v>
      </c>
      <c r="Q152" s="139"/>
      <c r="R152" s="140">
        <f>R153</f>
        <v>0</v>
      </c>
      <c r="S152" s="139"/>
      <c r="T152" s="140">
        <f>T153</f>
        <v>0</v>
      </c>
      <c r="U152" s="141"/>
      <c r="AR152" s="134" t="s">
        <v>146</v>
      </c>
      <c r="AT152" s="142" t="s">
        <v>71</v>
      </c>
      <c r="AU152" s="142" t="s">
        <v>72</v>
      </c>
      <c r="AY152" s="134" t="s">
        <v>138</v>
      </c>
      <c r="BK152" s="143">
        <f>BK153</f>
        <v>0</v>
      </c>
    </row>
    <row r="153" spans="1:65" s="2" customFormat="1" ht="24.2" customHeight="1">
      <c r="A153" s="29"/>
      <c r="B153" s="146"/>
      <c r="C153" s="147" t="s">
        <v>208</v>
      </c>
      <c r="D153" s="147" t="s">
        <v>140</v>
      </c>
      <c r="E153" s="148" t="s">
        <v>227</v>
      </c>
      <c r="F153" s="149" t="s">
        <v>228</v>
      </c>
      <c r="G153" s="150" t="s">
        <v>142</v>
      </c>
      <c r="H153" s="151">
        <v>1</v>
      </c>
      <c r="I153" s="152"/>
      <c r="J153" s="153">
        <f>ROUND(I153*H153,2)</f>
        <v>0</v>
      </c>
      <c r="K153" s="154"/>
      <c r="L153" s="30"/>
      <c r="M153" s="172" t="s">
        <v>1</v>
      </c>
      <c r="N153" s="173" t="s">
        <v>38</v>
      </c>
      <c r="O153" s="174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5">
        <f>S153*H153</f>
        <v>0</v>
      </c>
      <c r="U153" s="176" t="s">
        <v>1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229</v>
      </c>
      <c r="AT153" s="159" t="s">
        <v>140</v>
      </c>
      <c r="AU153" s="159" t="s">
        <v>80</v>
      </c>
      <c r="AY153" s="14" t="s">
        <v>138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4" t="s">
        <v>144</v>
      </c>
      <c r="BK153" s="160">
        <f>ROUND(I153*H153,2)</f>
        <v>0</v>
      </c>
      <c r="BL153" s="14" t="s">
        <v>229</v>
      </c>
      <c r="BM153" s="159" t="s">
        <v>306</v>
      </c>
    </row>
    <row r="154" spans="1:65" s="2" customFormat="1" ht="6.95" customHeight="1">
      <c r="A154" s="29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3:K153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7"/>
  <sheetViews>
    <sheetView showGridLines="0" workbookViewId="0">
      <selection activeCell="D64" sqref="D6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307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6" t="s">
        <v>1820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7" t="s">
        <v>1818</v>
      </c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ROUND(J121,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ROUND((SUM(BE121:BE156)),  2)</f>
        <v>0</v>
      </c>
      <c r="G33" s="100"/>
      <c r="H33" s="100"/>
      <c r="I33" s="101">
        <v>0.2</v>
      </c>
      <c r="J33" s="99">
        <f>ROUND(((SUM(BE121:BE156))*I33),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ROUND((SUM(BF121:BF156)),  2)</f>
        <v>0</v>
      </c>
      <c r="G34" s="100"/>
      <c r="H34" s="100"/>
      <c r="I34" s="101">
        <v>0.2</v>
      </c>
      <c r="J34" s="99">
        <f>ROUND(((SUM(BF121:BF156))*I34),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ROUND((SUM(BG121:BG156)),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ROUND((SUM(BH121:BH156)),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ROUND((SUM(BI121:BI156)),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 xml:space="preserve">03 - Splašková kanalizácia a kanalizačná prípojka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Šala-Veča, areál futbalového ihriska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hidden="1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J122</f>
        <v>0</v>
      </c>
      <c r="L97" s="115"/>
    </row>
    <row r="98" spans="1:31" s="10" customFormat="1" ht="19.899999999999999" hidden="1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J123</f>
        <v>0</v>
      </c>
      <c r="L98" s="119"/>
    </row>
    <row r="99" spans="1:31" s="10" customFormat="1" ht="19.899999999999999" hidden="1" customHeight="1">
      <c r="B99" s="119"/>
      <c r="D99" s="120" t="s">
        <v>116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10" customFormat="1" ht="19.899999999999999" hidden="1" customHeight="1">
      <c r="B100" s="119"/>
      <c r="D100" s="120" t="s">
        <v>117</v>
      </c>
      <c r="E100" s="121"/>
      <c r="F100" s="121"/>
      <c r="G100" s="121"/>
      <c r="H100" s="121"/>
      <c r="I100" s="121"/>
      <c r="J100" s="122">
        <f>J135</f>
        <v>0</v>
      </c>
      <c r="L100" s="119"/>
    </row>
    <row r="101" spans="1:31" s="10" customFormat="1" ht="19.899999999999999" hidden="1" customHeight="1">
      <c r="B101" s="119"/>
      <c r="D101" s="120" t="s">
        <v>262</v>
      </c>
      <c r="E101" s="121"/>
      <c r="F101" s="121"/>
      <c r="G101" s="121"/>
      <c r="H101" s="121"/>
      <c r="I101" s="121"/>
      <c r="J101" s="122">
        <f>J154</f>
        <v>0</v>
      </c>
      <c r="L101" s="119"/>
    </row>
    <row r="102" spans="1:31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hidden="1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t="11.25" hidden="1"/>
    <row r="105" spans="1:31" ht="11.25" hidden="1"/>
    <row r="106" spans="1:31" ht="11.25" hidden="1"/>
    <row r="107" spans="1:31" s="2" customFormat="1" ht="6.95" customHeight="1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123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0" t="str">
        <f>E7</f>
        <v>Prevádzkový objekt tenisových kurtov</v>
      </c>
      <c r="F111" s="221"/>
      <c r="G111" s="221"/>
      <c r="H111" s="221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107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8" t="str">
        <f>E9</f>
        <v xml:space="preserve">03 - Splašková kanalizácia a kanalizačná prípojka </v>
      </c>
      <c r="F113" s="222"/>
      <c r="G113" s="222"/>
      <c r="H113" s="222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19</v>
      </c>
      <c r="D115" s="29"/>
      <c r="E115" s="29"/>
      <c r="F115" s="22" t="str">
        <f>F12</f>
        <v>Šala-Veča, areál futbalového ihriska</v>
      </c>
      <c r="G115" s="29"/>
      <c r="H115" s="29"/>
      <c r="I115" s="24" t="s">
        <v>20</v>
      </c>
      <c r="J115" s="55" t="str">
        <f>IF(J12="","",J12)</f>
        <v>20. 6. 2023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22</v>
      </c>
      <c r="D117" s="29"/>
      <c r="E117" s="29"/>
      <c r="F117" s="22" t="str">
        <f>E15</f>
        <v xml:space="preserve"> </v>
      </c>
      <c r="G117" s="29"/>
      <c r="H117" s="29"/>
      <c r="I117" s="24" t="s">
        <v>28</v>
      </c>
      <c r="J117" s="27" t="str">
        <f>E21</f>
        <v xml:space="preserve">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30</v>
      </c>
      <c r="J118" s="27" t="str">
        <f>E24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3"/>
      <c r="B120" s="124"/>
      <c r="C120" s="125" t="s">
        <v>124</v>
      </c>
      <c r="D120" s="126" t="s">
        <v>57</v>
      </c>
      <c r="E120" s="126" t="s">
        <v>53</v>
      </c>
      <c r="F120" s="126" t="s">
        <v>54</v>
      </c>
      <c r="G120" s="126" t="s">
        <v>125</v>
      </c>
      <c r="H120" s="126" t="s">
        <v>126</v>
      </c>
      <c r="I120" s="126" t="s">
        <v>127</v>
      </c>
      <c r="J120" s="127" t="s">
        <v>111</v>
      </c>
      <c r="K120" s="128" t="s">
        <v>128</v>
      </c>
      <c r="L120" s="129"/>
      <c r="M120" s="62" t="s">
        <v>1</v>
      </c>
      <c r="N120" s="63" t="s">
        <v>36</v>
      </c>
      <c r="O120" s="63" t="s">
        <v>129</v>
      </c>
      <c r="P120" s="63" t="s">
        <v>130</v>
      </c>
      <c r="Q120" s="63" t="s">
        <v>131</v>
      </c>
      <c r="R120" s="63" t="s">
        <v>132</v>
      </c>
      <c r="S120" s="63" t="s">
        <v>133</v>
      </c>
      <c r="T120" s="63" t="s">
        <v>134</v>
      </c>
      <c r="U120" s="64" t="s">
        <v>135</v>
      </c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1:65" s="2" customFormat="1" ht="22.9" customHeight="1">
      <c r="A121" s="29"/>
      <c r="B121" s="30"/>
      <c r="C121" s="69" t="s">
        <v>112</v>
      </c>
      <c r="D121" s="29"/>
      <c r="E121" s="29"/>
      <c r="F121" s="29"/>
      <c r="G121" s="29"/>
      <c r="H121" s="29"/>
      <c r="I121" s="29"/>
      <c r="J121" s="130">
        <f>BK121</f>
        <v>0</v>
      </c>
      <c r="K121" s="29"/>
      <c r="L121" s="30"/>
      <c r="M121" s="65"/>
      <c r="N121" s="56"/>
      <c r="O121" s="66"/>
      <c r="P121" s="131">
        <f>P122</f>
        <v>0</v>
      </c>
      <c r="Q121" s="66"/>
      <c r="R121" s="131">
        <f>R122</f>
        <v>222.53627791999997</v>
      </c>
      <c r="S121" s="66"/>
      <c r="T121" s="131">
        <f>T122</f>
        <v>0</v>
      </c>
      <c r="U121" s="67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71</v>
      </c>
      <c r="AU121" s="14" t="s">
        <v>113</v>
      </c>
      <c r="BK121" s="132">
        <f>BK122</f>
        <v>0</v>
      </c>
    </row>
    <row r="122" spans="1:65" s="12" customFormat="1" ht="25.9" customHeight="1">
      <c r="B122" s="133"/>
      <c r="D122" s="134" t="s">
        <v>71</v>
      </c>
      <c r="E122" s="135" t="s">
        <v>136</v>
      </c>
      <c r="F122" s="135" t="s">
        <v>137</v>
      </c>
      <c r="I122" s="136"/>
      <c r="J122" s="137">
        <f>BK122</f>
        <v>0</v>
      </c>
      <c r="L122" s="133"/>
      <c r="M122" s="138"/>
      <c r="N122" s="139"/>
      <c r="O122" s="139"/>
      <c r="P122" s="140">
        <f>P123+P133+P135+P154</f>
        <v>0</v>
      </c>
      <c r="Q122" s="139"/>
      <c r="R122" s="140">
        <f>R123+R133+R135+R154</f>
        <v>222.53627791999997</v>
      </c>
      <c r="S122" s="139"/>
      <c r="T122" s="140">
        <f>T123+T133+T135+T154</f>
        <v>0</v>
      </c>
      <c r="U122" s="141"/>
      <c r="AR122" s="134" t="s">
        <v>80</v>
      </c>
      <c r="AT122" s="142" t="s">
        <v>71</v>
      </c>
      <c r="AU122" s="142" t="s">
        <v>72</v>
      </c>
      <c r="AY122" s="134" t="s">
        <v>138</v>
      </c>
      <c r="BK122" s="143">
        <f>BK123+BK133+BK135+BK154</f>
        <v>0</v>
      </c>
    </row>
    <row r="123" spans="1:65" s="12" customFormat="1" ht="22.9" customHeight="1">
      <c r="B123" s="133"/>
      <c r="D123" s="134" t="s">
        <v>71</v>
      </c>
      <c r="E123" s="144" t="s">
        <v>80</v>
      </c>
      <c r="F123" s="144" t="s">
        <v>139</v>
      </c>
      <c r="I123" s="136"/>
      <c r="J123" s="145">
        <f>BK123</f>
        <v>0</v>
      </c>
      <c r="L123" s="133"/>
      <c r="M123" s="138"/>
      <c r="N123" s="139"/>
      <c r="O123" s="139"/>
      <c r="P123" s="140">
        <f>SUM(P124:P132)</f>
        <v>0</v>
      </c>
      <c r="Q123" s="139"/>
      <c r="R123" s="140">
        <f>SUM(R124:R132)</f>
        <v>152.51</v>
      </c>
      <c r="S123" s="139"/>
      <c r="T123" s="140">
        <f>SUM(T124:T132)</f>
        <v>0</v>
      </c>
      <c r="U123" s="141"/>
      <c r="AR123" s="134" t="s">
        <v>80</v>
      </c>
      <c r="AT123" s="142" t="s">
        <v>71</v>
      </c>
      <c r="AU123" s="142" t="s">
        <v>80</v>
      </c>
      <c r="AY123" s="134" t="s">
        <v>138</v>
      </c>
      <c r="BK123" s="143">
        <f>SUM(BK124:BK132)</f>
        <v>0</v>
      </c>
    </row>
    <row r="124" spans="1:65" s="2" customFormat="1" ht="21.75" customHeight="1">
      <c r="A124" s="29"/>
      <c r="B124" s="146"/>
      <c r="C124" s="147" t="s">
        <v>144</v>
      </c>
      <c r="D124" s="147" t="s">
        <v>140</v>
      </c>
      <c r="E124" s="148" t="s">
        <v>264</v>
      </c>
      <c r="F124" s="149" t="s">
        <v>265</v>
      </c>
      <c r="G124" s="150" t="s">
        <v>149</v>
      </c>
      <c r="H124" s="151">
        <v>8.9870000000000001</v>
      </c>
      <c r="I124" s="152"/>
      <c r="J124" s="153">
        <f t="shared" ref="J124:J132" si="0">ROUND(I124*H124,2)</f>
        <v>0</v>
      </c>
      <c r="K124" s="154"/>
      <c r="L124" s="30"/>
      <c r="M124" s="155" t="s">
        <v>1</v>
      </c>
      <c r="N124" s="156" t="s">
        <v>38</v>
      </c>
      <c r="O124" s="58"/>
      <c r="P124" s="157">
        <f t="shared" ref="P124:P132" si="1">O124*H124</f>
        <v>0</v>
      </c>
      <c r="Q124" s="157">
        <v>0</v>
      </c>
      <c r="R124" s="157">
        <f t="shared" ref="R124:R132" si="2">Q124*H124</f>
        <v>0</v>
      </c>
      <c r="S124" s="157">
        <v>0</v>
      </c>
      <c r="T124" s="157">
        <f t="shared" ref="T124:T132" si="3">S124*H124</f>
        <v>0</v>
      </c>
      <c r="U124" s="158" t="s">
        <v>1</v>
      </c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143</v>
      </c>
      <c r="AT124" s="159" t="s">
        <v>140</v>
      </c>
      <c r="AU124" s="159" t="s">
        <v>144</v>
      </c>
      <c r="AY124" s="14" t="s">
        <v>138</v>
      </c>
      <c r="BE124" s="160">
        <f t="shared" ref="BE124:BE132" si="4">IF(N124="základná",J124,0)</f>
        <v>0</v>
      </c>
      <c r="BF124" s="160">
        <f t="shared" ref="BF124:BF132" si="5">IF(N124="znížená",J124,0)</f>
        <v>0</v>
      </c>
      <c r="BG124" s="160">
        <f t="shared" ref="BG124:BG132" si="6">IF(N124="zákl. prenesená",J124,0)</f>
        <v>0</v>
      </c>
      <c r="BH124" s="160">
        <f t="shared" ref="BH124:BH132" si="7">IF(N124="zníž. prenesená",J124,0)</f>
        <v>0</v>
      </c>
      <c r="BI124" s="160">
        <f t="shared" ref="BI124:BI132" si="8">IF(N124="nulová",J124,0)</f>
        <v>0</v>
      </c>
      <c r="BJ124" s="14" t="s">
        <v>144</v>
      </c>
      <c r="BK124" s="160">
        <f t="shared" ref="BK124:BK132" si="9">ROUND(I124*H124,2)</f>
        <v>0</v>
      </c>
      <c r="BL124" s="14" t="s">
        <v>143</v>
      </c>
      <c r="BM124" s="159" t="s">
        <v>308</v>
      </c>
    </row>
    <row r="125" spans="1:65" s="2" customFormat="1" ht="24.2" customHeight="1">
      <c r="A125" s="29"/>
      <c r="B125" s="146"/>
      <c r="C125" s="147" t="s">
        <v>309</v>
      </c>
      <c r="D125" s="147" t="s">
        <v>140</v>
      </c>
      <c r="E125" s="148" t="s">
        <v>267</v>
      </c>
      <c r="F125" s="149" t="s">
        <v>268</v>
      </c>
      <c r="G125" s="150" t="s">
        <v>149</v>
      </c>
      <c r="H125" s="151">
        <v>2.9660000000000002</v>
      </c>
      <c r="I125" s="152"/>
      <c r="J125" s="153">
        <f t="shared" si="0"/>
        <v>0</v>
      </c>
      <c r="K125" s="154"/>
      <c r="L125" s="30"/>
      <c r="M125" s="155" t="s">
        <v>1</v>
      </c>
      <c r="N125" s="156" t="s">
        <v>38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7">
        <f t="shared" si="3"/>
        <v>0</v>
      </c>
      <c r="U125" s="158" t="s">
        <v>1</v>
      </c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143</v>
      </c>
      <c r="AT125" s="159" t="s">
        <v>140</v>
      </c>
      <c r="AU125" s="159" t="s">
        <v>144</v>
      </c>
      <c r="AY125" s="14" t="s">
        <v>138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144</v>
      </c>
      <c r="BK125" s="160">
        <f t="shared" si="9"/>
        <v>0</v>
      </c>
      <c r="BL125" s="14" t="s">
        <v>143</v>
      </c>
      <c r="BM125" s="159" t="s">
        <v>310</v>
      </c>
    </row>
    <row r="126" spans="1:65" s="2" customFormat="1" ht="24.2" customHeight="1">
      <c r="A126" s="29"/>
      <c r="B126" s="146"/>
      <c r="C126" s="147" t="s">
        <v>311</v>
      </c>
      <c r="D126" s="147" t="s">
        <v>140</v>
      </c>
      <c r="E126" s="148" t="s">
        <v>312</v>
      </c>
      <c r="F126" s="149" t="s">
        <v>313</v>
      </c>
      <c r="G126" s="150" t="s">
        <v>149</v>
      </c>
      <c r="H126" s="151">
        <v>435.74400000000003</v>
      </c>
      <c r="I126" s="152"/>
      <c r="J126" s="153">
        <f t="shared" si="0"/>
        <v>0</v>
      </c>
      <c r="K126" s="154"/>
      <c r="L126" s="30"/>
      <c r="M126" s="155" t="s">
        <v>1</v>
      </c>
      <c r="N126" s="156" t="s">
        <v>38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7">
        <f t="shared" si="3"/>
        <v>0</v>
      </c>
      <c r="U126" s="158" t="s">
        <v>1</v>
      </c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143</v>
      </c>
      <c r="AT126" s="159" t="s">
        <v>140</v>
      </c>
      <c r="AU126" s="159" t="s">
        <v>144</v>
      </c>
      <c r="AY126" s="14" t="s">
        <v>138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144</v>
      </c>
      <c r="BK126" s="160">
        <f t="shared" si="9"/>
        <v>0</v>
      </c>
      <c r="BL126" s="14" t="s">
        <v>143</v>
      </c>
      <c r="BM126" s="159" t="s">
        <v>314</v>
      </c>
    </row>
    <row r="127" spans="1:65" s="2" customFormat="1" ht="37.9" customHeight="1">
      <c r="A127" s="29"/>
      <c r="B127" s="146"/>
      <c r="C127" s="147" t="s">
        <v>315</v>
      </c>
      <c r="D127" s="147" t="s">
        <v>140</v>
      </c>
      <c r="E127" s="148" t="s">
        <v>152</v>
      </c>
      <c r="F127" s="149" t="s">
        <v>153</v>
      </c>
      <c r="G127" s="150" t="s">
        <v>149</v>
      </c>
      <c r="H127" s="151">
        <v>143.79599999999999</v>
      </c>
      <c r="I127" s="152"/>
      <c r="J127" s="153">
        <f t="shared" si="0"/>
        <v>0</v>
      </c>
      <c r="K127" s="154"/>
      <c r="L127" s="30"/>
      <c r="M127" s="155" t="s">
        <v>1</v>
      </c>
      <c r="N127" s="156" t="s">
        <v>38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7">
        <f t="shared" si="3"/>
        <v>0</v>
      </c>
      <c r="U127" s="158" t="s">
        <v>1</v>
      </c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143</v>
      </c>
      <c r="AT127" s="159" t="s">
        <v>140</v>
      </c>
      <c r="AU127" s="159" t="s">
        <v>144</v>
      </c>
      <c r="AY127" s="14" t="s">
        <v>138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144</v>
      </c>
      <c r="BK127" s="160">
        <f t="shared" si="9"/>
        <v>0</v>
      </c>
      <c r="BL127" s="14" t="s">
        <v>143</v>
      </c>
      <c r="BM127" s="159" t="s">
        <v>316</v>
      </c>
    </row>
    <row r="128" spans="1:65" s="2" customFormat="1" ht="24.2" customHeight="1">
      <c r="A128" s="29"/>
      <c r="B128" s="146"/>
      <c r="C128" s="147" t="s">
        <v>317</v>
      </c>
      <c r="D128" s="147" t="s">
        <v>140</v>
      </c>
      <c r="E128" s="148" t="s">
        <v>156</v>
      </c>
      <c r="F128" s="149" t="s">
        <v>157</v>
      </c>
      <c r="G128" s="150" t="s">
        <v>149</v>
      </c>
      <c r="H128" s="151">
        <v>118.452</v>
      </c>
      <c r="I128" s="152"/>
      <c r="J128" s="153">
        <f t="shared" si="0"/>
        <v>0</v>
      </c>
      <c r="K128" s="154"/>
      <c r="L128" s="30"/>
      <c r="M128" s="155" t="s">
        <v>1</v>
      </c>
      <c r="N128" s="156" t="s">
        <v>38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7">
        <f t="shared" si="3"/>
        <v>0</v>
      </c>
      <c r="U128" s="158" t="s">
        <v>1</v>
      </c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143</v>
      </c>
      <c r="AT128" s="159" t="s">
        <v>140</v>
      </c>
      <c r="AU128" s="159" t="s">
        <v>144</v>
      </c>
      <c r="AY128" s="14" t="s">
        <v>138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144</v>
      </c>
      <c r="BK128" s="160">
        <f t="shared" si="9"/>
        <v>0</v>
      </c>
      <c r="BL128" s="14" t="s">
        <v>143</v>
      </c>
      <c r="BM128" s="159" t="s">
        <v>318</v>
      </c>
    </row>
    <row r="129" spans="1:65" s="2" customFormat="1" ht="24.2" customHeight="1">
      <c r="A129" s="29"/>
      <c r="B129" s="146"/>
      <c r="C129" s="147" t="s">
        <v>319</v>
      </c>
      <c r="D129" s="147" t="s">
        <v>140</v>
      </c>
      <c r="E129" s="148" t="s">
        <v>320</v>
      </c>
      <c r="F129" s="149" t="s">
        <v>321</v>
      </c>
      <c r="G129" s="150" t="s">
        <v>149</v>
      </c>
      <c r="H129" s="151">
        <v>118.452</v>
      </c>
      <c r="I129" s="152"/>
      <c r="J129" s="153">
        <f t="shared" si="0"/>
        <v>0</v>
      </c>
      <c r="K129" s="154"/>
      <c r="L129" s="30"/>
      <c r="M129" s="155" t="s">
        <v>1</v>
      </c>
      <c r="N129" s="156" t="s">
        <v>38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7">
        <f t="shared" si="3"/>
        <v>0</v>
      </c>
      <c r="U129" s="158" t="s">
        <v>1</v>
      </c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143</v>
      </c>
      <c r="AT129" s="159" t="s">
        <v>140</v>
      </c>
      <c r="AU129" s="159" t="s">
        <v>144</v>
      </c>
      <c r="AY129" s="14" t="s">
        <v>138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144</v>
      </c>
      <c r="BK129" s="160">
        <f t="shared" si="9"/>
        <v>0</v>
      </c>
      <c r="BL129" s="14" t="s">
        <v>143</v>
      </c>
      <c r="BM129" s="159" t="s">
        <v>322</v>
      </c>
    </row>
    <row r="130" spans="1:65" s="2" customFormat="1" ht="24.2" customHeight="1">
      <c r="A130" s="29"/>
      <c r="B130" s="146"/>
      <c r="C130" s="147" t="s">
        <v>323</v>
      </c>
      <c r="D130" s="147" t="s">
        <v>140</v>
      </c>
      <c r="E130" s="148" t="s">
        <v>164</v>
      </c>
      <c r="F130" s="149" t="s">
        <v>165</v>
      </c>
      <c r="G130" s="150" t="s">
        <v>149</v>
      </c>
      <c r="H130" s="151">
        <v>317.29199999999997</v>
      </c>
      <c r="I130" s="152"/>
      <c r="J130" s="153">
        <f t="shared" si="0"/>
        <v>0</v>
      </c>
      <c r="K130" s="154"/>
      <c r="L130" s="30"/>
      <c r="M130" s="155" t="s">
        <v>1</v>
      </c>
      <c r="N130" s="156" t="s">
        <v>38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7">
        <f t="shared" si="3"/>
        <v>0</v>
      </c>
      <c r="U130" s="158" t="s">
        <v>1</v>
      </c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143</v>
      </c>
      <c r="AT130" s="159" t="s">
        <v>140</v>
      </c>
      <c r="AU130" s="159" t="s">
        <v>144</v>
      </c>
      <c r="AY130" s="14" t="s">
        <v>138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144</v>
      </c>
      <c r="BK130" s="160">
        <f t="shared" si="9"/>
        <v>0</v>
      </c>
      <c r="BL130" s="14" t="s">
        <v>143</v>
      </c>
      <c r="BM130" s="159" t="s">
        <v>324</v>
      </c>
    </row>
    <row r="131" spans="1:65" s="2" customFormat="1" ht="24.2" customHeight="1">
      <c r="A131" s="29"/>
      <c r="B131" s="146"/>
      <c r="C131" s="147" t="s">
        <v>171</v>
      </c>
      <c r="D131" s="147" t="s">
        <v>140</v>
      </c>
      <c r="E131" s="148" t="s">
        <v>168</v>
      </c>
      <c r="F131" s="149" t="s">
        <v>169</v>
      </c>
      <c r="G131" s="150" t="s">
        <v>149</v>
      </c>
      <c r="H131" s="151">
        <v>84.727999999999994</v>
      </c>
      <c r="I131" s="152"/>
      <c r="J131" s="153">
        <f t="shared" si="0"/>
        <v>0</v>
      </c>
      <c r="K131" s="154"/>
      <c r="L131" s="30"/>
      <c r="M131" s="155" t="s">
        <v>1</v>
      </c>
      <c r="N131" s="156" t="s">
        <v>38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7">
        <f t="shared" si="3"/>
        <v>0</v>
      </c>
      <c r="U131" s="158" t="s">
        <v>1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143</v>
      </c>
      <c r="AT131" s="159" t="s">
        <v>140</v>
      </c>
      <c r="AU131" s="159" t="s">
        <v>144</v>
      </c>
      <c r="AY131" s="14" t="s">
        <v>138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144</v>
      </c>
      <c r="BK131" s="160">
        <f t="shared" si="9"/>
        <v>0</v>
      </c>
      <c r="BL131" s="14" t="s">
        <v>143</v>
      </c>
      <c r="BM131" s="159" t="s">
        <v>325</v>
      </c>
    </row>
    <row r="132" spans="1:65" s="2" customFormat="1" ht="16.5" customHeight="1">
      <c r="A132" s="29"/>
      <c r="B132" s="146"/>
      <c r="C132" s="161" t="s">
        <v>178</v>
      </c>
      <c r="D132" s="161" t="s">
        <v>172</v>
      </c>
      <c r="E132" s="162" t="s">
        <v>326</v>
      </c>
      <c r="F132" s="163" t="s">
        <v>327</v>
      </c>
      <c r="G132" s="164" t="s">
        <v>175</v>
      </c>
      <c r="H132" s="165">
        <v>152.51</v>
      </c>
      <c r="I132" s="166"/>
      <c r="J132" s="167">
        <f t="shared" si="0"/>
        <v>0</v>
      </c>
      <c r="K132" s="168"/>
      <c r="L132" s="169"/>
      <c r="M132" s="170" t="s">
        <v>1</v>
      </c>
      <c r="N132" s="171" t="s">
        <v>38</v>
      </c>
      <c r="O132" s="58"/>
      <c r="P132" s="157">
        <f t="shared" si="1"/>
        <v>0</v>
      </c>
      <c r="Q132" s="157">
        <v>1</v>
      </c>
      <c r="R132" s="157">
        <f t="shared" si="2"/>
        <v>152.51</v>
      </c>
      <c r="S132" s="157">
        <v>0</v>
      </c>
      <c r="T132" s="157">
        <f t="shared" si="3"/>
        <v>0</v>
      </c>
      <c r="U132" s="158" t="s">
        <v>1</v>
      </c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171</v>
      </c>
      <c r="AT132" s="159" t="s">
        <v>172</v>
      </c>
      <c r="AU132" s="159" t="s">
        <v>144</v>
      </c>
      <c r="AY132" s="14" t="s">
        <v>138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144</v>
      </c>
      <c r="BK132" s="160">
        <f t="shared" si="9"/>
        <v>0</v>
      </c>
      <c r="BL132" s="14" t="s">
        <v>143</v>
      </c>
      <c r="BM132" s="159" t="s">
        <v>328</v>
      </c>
    </row>
    <row r="133" spans="1:65" s="12" customFormat="1" ht="22.9" customHeight="1">
      <c r="B133" s="133"/>
      <c r="D133" s="134" t="s">
        <v>71</v>
      </c>
      <c r="E133" s="144" t="s">
        <v>143</v>
      </c>
      <c r="F133" s="144" t="s">
        <v>177</v>
      </c>
      <c r="I133" s="136"/>
      <c r="J133" s="145">
        <f>BK133</f>
        <v>0</v>
      </c>
      <c r="L133" s="133"/>
      <c r="M133" s="138"/>
      <c r="N133" s="139"/>
      <c r="O133" s="139"/>
      <c r="P133" s="140">
        <f>P134</f>
        <v>0</v>
      </c>
      <c r="Q133" s="139"/>
      <c r="R133" s="140">
        <f>R134</f>
        <v>68.657640239999992</v>
      </c>
      <c r="S133" s="139"/>
      <c r="T133" s="140">
        <f>T134</f>
        <v>0</v>
      </c>
      <c r="U133" s="141"/>
      <c r="AR133" s="134" t="s">
        <v>80</v>
      </c>
      <c r="AT133" s="142" t="s">
        <v>71</v>
      </c>
      <c r="AU133" s="142" t="s">
        <v>80</v>
      </c>
      <c r="AY133" s="134" t="s">
        <v>138</v>
      </c>
      <c r="BK133" s="143">
        <f>BK134</f>
        <v>0</v>
      </c>
    </row>
    <row r="134" spans="1:65" s="2" customFormat="1" ht="37.9" customHeight="1">
      <c r="A134" s="29"/>
      <c r="B134" s="146"/>
      <c r="C134" s="147" t="s">
        <v>329</v>
      </c>
      <c r="D134" s="147" t="s">
        <v>140</v>
      </c>
      <c r="E134" s="148" t="s">
        <v>330</v>
      </c>
      <c r="F134" s="149" t="s">
        <v>331</v>
      </c>
      <c r="G134" s="150" t="s">
        <v>149</v>
      </c>
      <c r="H134" s="151">
        <v>36.311999999999998</v>
      </c>
      <c r="I134" s="152"/>
      <c r="J134" s="153">
        <f>ROUND(I134*H134,2)</f>
        <v>0</v>
      </c>
      <c r="K134" s="154"/>
      <c r="L134" s="30"/>
      <c r="M134" s="155" t="s">
        <v>1</v>
      </c>
      <c r="N134" s="156" t="s">
        <v>38</v>
      </c>
      <c r="O134" s="58"/>
      <c r="P134" s="157">
        <f>O134*H134</f>
        <v>0</v>
      </c>
      <c r="Q134" s="157">
        <v>1.8907700000000001</v>
      </c>
      <c r="R134" s="157">
        <f>Q134*H134</f>
        <v>68.657640239999992</v>
      </c>
      <c r="S134" s="157">
        <v>0</v>
      </c>
      <c r="T134" s="157">
        <f>S134*H134</f>
        <v>0</v>
      </c>
      <c r="U134" s="158" t="s">
        <v>1</v>
      </c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143</v>
      </c>
      <c r="AT134" s="159" t="s">
        <v>140</v>
      </c>
      <c r="AU134" s="159" t="s">
        <v>144</v>
      </c>
      <c r="AY134" s="14" t="s">
        <v>138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144</v>
      </c>
      <c r="BK134" s="160">
        <f>ROUND(I134*H134,2)</f>
        <v>0</v>
      </c>
      <c r="BL134" s="14" t="s">
        <v>143</v>
      </c>
      <c r="BM134" s="159" t="s">
        <v>332</v>
      </c>
    </row>
    <row r="135" spans="1:65" s="12" customFormat="1" ht="22.9" customHeight="1">
      <c r="B135" s="133"/>
      <c r="D135" s="134" t="s">
        <v>71</v>
      </c>
      <c r="E135" s="144" t="s">
        <v>171</v>
      </c>
      <c r="F135" s="144" t="s">
        <v>182</v>
      </c>
      <c r="I135" s="136"/>
      <c r="J135" s="145">
        <f>BK135</f>
        <v>0</v>
      </c>
      <c r="L135" s="133"/>
      <c r="M135" s="138"/>
      <c r="N135" s="139"/>
      <c r="O135" s="139"/>
      <c r="P135" s="140">
        <f>SUM(P136:P153)</f>
        <v>0</v>
      </c>
      <c r="Q135" s="139"/>
      <c r="R135" s="140">
        <f>SUM(R136:R153)</f>
        <v>1.36863768</v>
      </c>
      <c r="S135" s="139"/>
      <c r="T135" s="140">
        <f>SUM(T136:T153)</f>
        <v>0</v>
      </c>
      <c r="U135" s="141"/>
      <c r="AR135" s="134" t="s">
        <v>80</v>
      </c>
      <c r="AT135" s="142" t="s">
        <v>71</v>
      </c>
      <c r="AU135" s="142" t="s">
        <v>80</v>
      </c>
      <c r="AY135" s="134" t="s">
        <v>138</v>
      </c>
      <c r="BK135" s="143">
        <f>SUM(BK136:BK153)</f>
        <v>0</v>
      </c>
    </row>
    <row r="136" spans="1:65" s="2" customFormat="1" ht="24.2" customHeight="1">
      <c r="A136" s="29"/>
      <c r="B136" s="146"/>
      <c r="C136" s="147" t="s">
        <v>333</v>
      </c>
      <c r="D136" s="147" t="s">
        <v>140</v>
      </c>
      <c r="E136" s="148" t="s">
        <v>334</v>
      </c>
      <c r="F136" s="149" t="s">
        <v>335</v>
      </c>
      <c r="G136" s="150" t="s">
        <v>186</v>
      </c>
      <c r="H136" s="151">
        <v>240</v>
      </c>
      <c r="I136" s="152"/>
      <c r="J136" s="153">
        <f t="shared" ref="J136:J153" si="10">ROUND(I136*H136,2)</f>
        <v>0</v>
      </c>
      <c r="K136" s="154"/>
      <c r="L136" s="30"/>
      <c r="M136" s="155" t="s">
        <v>1</v>
      </c>
      <c r="N136" s="156" t="s">
        <v>38</v>
      </c>
      <c r="O136" s="58"/>
      <c r="P136" s="157">
        <f t="shared" ref="P136:P153" si="11">O136*H136</f>
        <v>0</v>
      </c>
      <c r="Q136" s="157">
        <v>3.9110799999999999E-3</v>
      </c>
      <c r="R136" s="157">
        <f t="shared" ref="R136:R153" si="12">Q136*H136</f>
        <v>0.93865920000000003</v>
      </c>
      <c r="S136" s="157">
        <v>0</v>
      </c>
      <c r="T136" s="157">
        <f t="shared" ref="T136:T153" si="13">S136*H136</f>
        <v>0</v>
      </c>
      <c r="U136" s="158" t="s">
        <v>1</v>
      </c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143</v>
      </c>
      <c r="AT136" s="159" t="s">
        <v>140</v>
      </c>
      <c r="AU136" s="159" t="s">
        <v>144</v>
      </c>
      <c r="AY136" s="14" t="s">
        <v>138</v>
      </c>
      <c r="BE136" s="160">
        <f t="shared" ref="BE136:BE153" si="14">IF(N136="základná",J136,0)</f>
        <v>0</v>
      </c>
      <c r="BF136" s="160">
        <f t="shared" ref="BF136:BF153" si="15">IF(N136="znížená",J136,0)</f>
        <v>0</v>
      </c>
      <c r="BG136" s="160">
        <f t="shared" ref="BG136:BG153" si="16">IF(N136="zákl. prenesená",J136,0)</f>
        <v>0</v>
      </c>
      <c r="BH136" s="160">
        <f t="shared" ref="BH136:BH153" si="17">IF(N136="zníž. prenesená",J136,0)</f>
        <v>0</v>
      </c>
      <c r="BI136" s="160">
        <f t="shared" ref="BI136:BI153" si="18">IF(N136="nulová",J136,0)</f>
        <v>0</v>
      </c>
      <c r="BJ136" s="14" t="s">
        <v>144</v>
      </c>
      <c r="BK136" s="160">
        <f t="shared" ref="BK136:BK153" si="19">ROUND(I136*H136,2)</f>
        <v>0</v>
      </c>
      <c r="BL136" s="14" t="s">
        <v>143</v>
      </c>
      <c r="BM136" s="159" t="s">
        <v>336</v>
      </c>
    </row>
    <row r="137" spans="1:65" s="2" customFormat="1" ht="24.2" customHeight="1">
      <c r="A137" s="29"/>
      <c r="B137" s="146"/>
      <c r="C137" s="147" t="s">
        <v>220</v>
      </c>
      <c r="D137" s="147" t="s">
        <v>140</v>
      </c>
      <c r="E137" s="148" t="s">
        <v>337</v>
      </c>
      <c r="F137" s="149" t="s">
        <v>338</v>
      </c>
      <c r="G137" s="150" t="s">
        <v>186</v>
      </c>
      <c r="H137" s="151">
        <v>27.2</v>
      </c>
      <c r="I137" s="152"/>
      <c r="J137" s="153">
        <f t="shared" si="10"/>
        <v>0</v>
      </c>
      <c r="K137" s="154"/>
      <c r="L137" s="30"/>
      <c r="M137" s="155" t="s">
        <v>1</v>
      </c>
      <c r="N137" s="156" t="s">
        <v>38</v>
      </c>
      <c r="O137" s="58"/>
      <c r="P137" s="157">
        <f t="shared" si="11"/>
        <v>0</v>
      </c>
      <c r="Q137" s="157">
        <v>6.6000000000000003E-6</v>
      </c>
      <c r="R137" s="157">
        <f t="shared" si="12"/>
        <v>1.7952000000000002E-4</v>
      </c>
      <c r="S137" s="157">
        <v>0</v>
      </c>
      <c r="T137" s="157">
        <f t="shared" si="13"/>
        <v>0</v>
      </c>
      <c r="U137" s="158" t="s">
        <v>1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143</v>
      </c>
      <c r="AT137" s="159" t="s">
        <v>140</v>
      </c>
      <c r="AU137" s="159" t="s">
        <v>144</v>
      </c>
      <c r="AY137" s="14" t="s">
        <v>138</v>
      </c>
      <c r="BE137" s="160">
        <f t="shared" si="14"/>
        <v>0</v>
      </c>
      <c r="BF137" s="160">
        <f t="shared" si="15"/>
        <v>0</v>
      </c>
      <c r="BG137" s="160">
        <f t="shared" si="16"/>
        <v>0</v>
      </c>
      <c r="BH137" s="160">
        <f t="shared" si="17"/>
        <v>0</v>
      </c>
      <c r="BI137" s="160">
        <f t="shared" si="18"/>
        <v>0</v>
      </c>
      <c r="BJ137" s="14" t="s">
        <v>144</v>
      </c>
      <c r="BK137" s="160">
        <f t="shared" si="19"/>
        <v>0</v>
      </c>
      <c r="BL137" s="14" t="s">
        <v>143</v>
      </c>
      <c r="BM137" s="159" t="s">
        <v>339</v>
      </c>
    </row>
    <row r="138" spans="1:65" s="2" customFormat="1" ht="24.2" customHeight="1">
      <c r="A138" s="29"/>
      <c r="B138" s="146"/>
      <c r="C138" s="161" t="s">
        <v>340</v>
      </c>
      <c r="D138" s="161" t="s">
        <v>172</v>
      </c>
      <c r="E138" s="162" t="s">
        <v>341</v>
      </c>
      <c r="F138" s="163" t="s">
        <v>342</v>
      </c>
      <c r="G138" s="164" t="s">
        <v>142</v>
      </c>
      <c r="H138" s="165">
        <v>4.5419999999999998</v>
      </c>
      <c r="I138" s="166"/>
      <c r="J138" s="167">
        <f t="shared" si="10"/>
        <v>0</v>
      </c>
      <c r="K138" s="168"/>
      <c r="L138" s="169"/>
      <c r="M138" s="170" t="s">
        <v>1</v>
      </c>
      <c r="N138" s="171" t="s">
        <v>38</v>
      </c>
      <c r="O138" s="58"/>
      <c r="P138" s="157">
        <f t="shared" si="11"/>
        <v>0</v>
      </c>
      <c r="Q138" s="157">
        <v>7.0000000000000001E-3</v>
      </c>
      <c r="R138" s="157">
        <f t="shared" si="12"/>
        <v>3.1794000000000003E-2</v>
      </c>
      <c r="S138" s="157">
        <v>0</v>
      </c>
      <c r="T138" s="157">
        <f t="shared" si="13"/>
        <v>0</v>
      </c>
      <c r="U138" s="158" t="s">
        <v>1</v>
      </c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171</v>
      </c>
      <c r="AT138" s="159" t="s">
        <v>172</v>
      </c>
      <c r="AU138" s="159" t="s">
        <v>144</v>
      </c>
      <c r="AY138" s="14" t="s">
        <v>138</v>
      </c>
      <c r="BE138" s="160">
        <f t="shared" si="14"/>
        <v>0</v>
      </c>
      <c r="BF138" s="160">
        <f t="shared" si="15"/>
        <v>0</v>
      </c>
      <c r="BG138" s="160">
        <f t="shared" si="16"/>
        <v>0</v>
      </c>
      <c r="BH138" s="160">
        <f t="shared" si="17"/>
        <v>0</v>
      </c>
      <c r="BI138" s="160">
        <f t="shared" si="18"/>
        <v>0</v>
      </c>
      <c r="BJ138" s="14" t="s">
        <v>144</v>
      </c>
      <c r="BK138" s="160">
        <f t="shared" si="19"/>
        <v>0</v>
      </c>
      <c r="BL138" s="14" t="s">
        <v>143</v>
      </c>
      <c r="BM138" s="159" t="s">
        <v>343</v>
      </c>
    </row>
    <row r="139" spans="1:65" s="2" customFormat="1" ht="24.2" customHeight="1">
      <c r="A139" s="29"/>
      <c r="B139" s="146"/>
      <c r="C139" s="147" t="s">
        <v>188</v>
      </c>
      <c r="D139" s="147" t="s">
        <v>140</v>
      </c>
      <c r="E139" s="148" t="s">
        <v>344</v>
      </c>
      <c r="F139" s="149" t="s">
        <v>345</v>
      </c>
      <c r="G139" s="150" t="s">
        <v>186</v>
      </c>
      <c r="H139" s="151">
        <v>35.4</v>
      </c>
      <c r="I139" s="152"/>
      <c r="J139" s="153">
        <f t="shared" si="10"/>
        <v>0</v>
      </c>
      <c r="K139" s="154"/>
      <c r="L139" s="30"/>
      <c r="M139" s="155" t="s">
        <v>1</v>
      </c>
      <c r="N139" s="156" t="s">
        <v>38</v>
      </c>
      <c r="O139" s="58"/>
      <c r="P139" s="157">
        <f t="shared" si="11"/>
        <v>0</v>
      </c>
      <c r="Q139" s="157">
        <v>1.0000000000000001E-5</v>
      </c>
      <c r="R139" s="157">
        <f t="shared" si="12"/>
        <v>3.5400000000000004E-4</v>
      </c>
      <c r="S139" s="157">
        <v>0</v>
      </c>
      <c r="T139" s="157">
        <f t="shared" si="13"/>
        <v>0</v>
      </c>
      <c r="U139" s="158" t="s">
        <v>1</v>
      </c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143</v>
      </c>
      <c r="AT139" s="159" t="s">
        <v>140</v>
      </c>
      <c r="AU139" s="159" t="s">
        <v>144</v>
      </c>
      <c r="AY139" s="14" t="s">
        <v>138</v>
      </c>
      <c r="BE139" s="160">
        <f t="shared" si="14"/>
        <v>0</v>
      </c>
      <c r="BF139" s="160">
        <f t="shared" si="15"/>
        <v>0</v>
      </c>
      <c r="BG139" s="160">
        <f t="shared" si="16"/>
        <v>0</v>
      </c>
      <c r="BH139" s="160">
        <f t="shared" si="17"/>
        <v>0</v>
      </c>
      <c r="BI139" s="160">
        <f t="shared" si="18"/>
        <v>0</v>
      </c>
      <c r="BJ139" s="14" t="s">
        <v>144</v>
      </c>
      <c r="BK139" s="160">
        <f t="shared" si="19"/>
        <v>0</v>
      </c>
      <c r="BL139" s="14" t="s">
        <v>143</v>
      </c>
      <c r="BM139" s="159" t="s">
        <v>346</v>
      </c>
    </row>
    <row r="140" spans="1:65" s="2" customFormat="1" ht="33" customHeight="1">
      <c r="A140" s="29"/>
      <c r="B140" s="146"/>
      <c r="C140" s="161" t="s">
        <v>216</v>
      </c>
      <c r="D140" s="161" t="s">
        <v>172</v>
      </c>
      <c r="E140" s="162" t="s">
        <v>347</v>
      </c>
      <c r="F140" s="163" t="s">
        <v>348</v>
      </c>
      <c r="G140" s="164" t="s">
        <v>142</v>
      </c>
      <c r="H140" s="165">
        <v>5.9119999999999999</v>
      </c>
      <c r="I140" s="166"/>
      <c r="J140" s="167">
        <f t="shared" si="10"/>
        <v>0</v>
      </c>
      <c r="K140" s="168"/>
      <c r="L140" s="169"/>
      <c r="M140" s="170" t="s">
        <v>1</v>
      </c>
      <c r="N140" s="171" t="s">
        <v>38</v>
      </c>
      <c r="O140" s="58"/>
      <c r="P140" s="157">
        <f t="shared" si="11"/>
        <v>0</v>
      </c>
      <c r="Q140" s="157">
        <v>2.6579999999999999E-2</v>
      </c>
      <c r="R140" s="157">
        <f t="shared" si="12"/>
        <v>0.15714096</v>
      </c>
      <c r="S140" s="157">
        <v>0</v>
      </c>
      <c r="T140" s="157">
        <f t="shared" si="13"/>
        <v>0</v>
      </c>
      <c r="U140" s="158" t="s">
        <v>1</v>
      </c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171</v>
      </c>
      <c r="AT140" s="159" t="s">
        <v>172</v>
      </c>
      <c r="AU140" s="159" t="s">
        <v>144</v>
      </c>
      <c r="AY140" s="14" t="s">
        <v>138</v>
      </c>
      <c r="BE140" s="160">
        <f t="shared" si="14"/>
        <v>0</v>
      </c>
      <c r="BF140" s="160">
        <f t="shared" si="15"/>
        <v>0</v>
      </c>
      <c r="BG140" s="160">
        <f t="shared" si="16"/>
        <v>0</v>
      </c>
      <c r="BH140" s="160">
        <f t="shared" si="17"/>
        <v>0</v>
      </c>
      <c r="BI140" s="160">
        <f t="shared" si="18"/>
        <v>0</v>
      </c>
      <c r="BJ140" s="14" t="s">
        <v>144</v>
      </c>
      <c r="BK140" s="160">
        <f t="shared" si="19"/>
        <v>0</v>
      </c>
      <c r="BL140" s="14" t="s">
        <v>143</v>
      </c>
      <c r="BM140" s="159" t="s">
        <v>349</v>
      </c>
    </row>
    <row r="141" spans="1:65" s="2" customFormat="1" ht="16.5" customHeight="1">
      <c r="A141" s="29"/>
      <c r="B141" s="146"/>
      <c r="C141" s="147" t="s">
        <v>192</v>
      </c>
      <c r="D141" s="147" t="s">
        <v>140</v>
      </c>
      <c r="E141" s="148" t="s">
        <v>350</v>
      </c>
      <c r="F141" s="149" t="s">
        <v>351</v>
      </c>
      <c r="G141" s="150" t="s">
        <v>142</v>
      </c>
      <c r="H141" s="151">
        <v>2</v>
      </c>
      <c r="I141" s="152"/>
      <c r="J141" s="153">
        <f t="shared" si="10"/>
        <v>0</v>
      </c>
      <c r="K141" s="154"/>
      <c r="L141" s="30"/>
      <c r="M141" s="155" t="s">
        <v>1</v>
      </c>
      <c r="N141" s="156" t="s">
        <v>38</v>
      </c>
      <c r="O141" s="58"/>
      <c r="P141" s="157">
        <f t="shared" si="11"/>
        <v>0</v>
      </c>
      <c r="Q141" s="157">
        <v>5.0000000000000002E-5</v>
      </c>
      <c r="R141" s="157">
        <f t="shared" si="12"/>
        <v>1E-4</v>
      </c>
      <c r="S141" s="157">
        <v>0</v>
      </c>
      <c r="T141" s="157">
        <f t="shared" si="13"/>
        <v>0</v>
      </c>
      <c r="U141" s="158" t="s">
        <v>1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143</v>
      </c>
      <c r="AT141" s="159" t="s">
        <v>140</v>
      </c>
      <c r="AU141" s="159" t="s">
        <v>144</v>
      </c>
      <c r="AY141" s="14" t="s">
        <v>138</v>
      </c>
      <c r="BE141" s="160">
        <f t="shared" si="14"/>
        <v>0</v>
      </c>
      <c r="BF141" s="160">
        <f t="shared" si="15"/>
        <v>0</v>
      </c>
      <c r="BG141" s="160">
        <f t="shared" si="16"/>
        <v>0</v>
      </c>
      <c r="BH141" s="160">
        <f t="shared" si="17"/>
        <v>0</v>
      </c>
      <c r="BI141" s="160">
        <f t="shared" si="18"/>
        <v>0</v>
      </c>
      <c r="BJ141" s="14" t="s">
        <v>144</v>
      </c>
      <c r="BK141" s="160">
        <f t="shared" si="19"/>
        <v>0</v>
      </c>
      <c r="BL141" s="14" t="s">
        <v>143</v>
      </c>
      <c r="BM141" s="159" t="s">
        <v>352</v>
      </c>
    </row>
    <row r="142" spans="1:65" s="2" customFormat="1" ht="24.2" customHeight="1">
      <c r="A142" s="29"/>
      <c r="B142" s="146"/>
      <c r="C142" s="161" t="s">
        <v>196</v>
      </c>
      <c r="D142" s="161" t="s">
        <v>172</v>
      </c>
      <c r="E142" s="162" t="s">
        <v>353</v>
      </c>
      <c r="F142" s="163" t="s">
        <v>354</v>
      </c>
      <c r="G142" s="164" t="s">
        <v>142</v>
      </c>
      <c r="H142" s="165">
        <v>2</v>
      </c>
      <c r="I142" s="166"/>
      <c r="J142" s="167">
        <f t="shared" si="10"/>
        <v>0</v>
      </c>
      <c r="K142" s="168"/>
      <c r="L142" s="169"/>
      <c r="M142" s="170" t="s">
        <v>1</v>
      </c>
      <c r="N142" s="171" t="s">
        <v>38</v>
      </c>
      <c r="O142" s="58"/>
      <c r="P142" s="157">
        <f t="shared" si="11"/>
        <v>0</v>
      </c>
      <c r="Q142" s="157">
        <v>7.2000000000000005E-4</v>
      </c>
      <c r="R142" s="157">
        <f t="shared" si="12"/>
        <v>1.4400000000000001E-3</v>
      </c>
      <c r="S142" s="157">
        <v>0</v>
      </c>
      <c r="T142" s="157">
        <f t="shared" si="13"/>
        <v>0</v>
      </c>
      <c r="U142" s="158" t="s">
        <v>1</v>
      </c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171</v>
      </c>
      <c r="AT142" s="159" t="s">
        <v>172</v>
      </c>
      <c r="AU142" s="159" t="s">
        <v>144</v>
      </c>
      <c r="AY142" s="14" t="s">
        <v>138</v>
      </c>
      <c r="BE142" s="160">
        <f t="shared" si="14"/>
        <v>0</v>
      </c>
      <c r="BF142" s="160">
        <f t="shared" si="15"/>
        <v>0</v>
      </c>
      <c r="BG142" s="160">
        <f t="shared" si="16"/>
        <v>0</v>
      </c>
      <c r="BH142" s="160">
        <f t="shared" si="17"/>
        <v>0</v>
      </c>
      <c r="BI142" s="160">
        <f t="shared" si="18"/>
        <v>0</v>
      </c>
      <c r="BJ142" s="14" t="s">
        <v>144</v>
      </c>
      <c r="BK142" s="160">
        <f t="shared" si="19"/>
        <v>0</v>
      </c>
      <c r="BL142" s="14" t="s">
        <v>143</v>
      </c>
      <c r="BM142" s="159" t="s">
        <v>355</v>
      </c>
    </row>
    <row r="143" spans="1:65" s="2" customFormat="1" ht="16.5" customHeight="1">
      <c r="A143" s="29"/>
      <c r="B143" s="146"/>
      <c r="C143" s="147" t="s">
        <v>356</v>
      </c>
      <c r="D143" s="147" t="s">
        <v>140</v>
      </c>
      <c r="E143" s="148" t="s">
        <v>357</v>
      </c>
      <c r="F143" s="149" t="s">
        <v>358</v>
      </c>
      <c r="G143" s="150" t="s">
        <v>142</v>
      </c>
      <c r="H143" s="151">
        <v>1</v>
      </c>
      <c r="I143" s="152"/>
      <c r="J143" s="153">
        <f t="shared" si="10"/>
        <v>0</v>
      </c>
      <c r="K143" s="154"/>
      <c r="L143" s="30"/>
      <c r="M143" s="155" t="s">
        <v>1</v>
      </c>
      <c r="N143" s="156" t="s">
        <v>38</v>
      </c>
      <c r="O143" s="58"/>
      <c r="P143" s="157">
        <f t="shared" si="11"/>
        <v>0</v>
      </c>
      <c r="Q143" s="157">
        <v>5.0000000000000002E-5</v>
      </c>
      <c r="R143" s="157">
        <f t="shared" si="12"/>
        <v>5.0000000000000002E-5</v>
      </c>
      <c r="S143" s="157">
        <v>0</v>
      </c>
      <c r="T143" s="157">
        <f t="shared" si="13"/>
        <v>0</v>
      </c>
      <c r="U143" s="158" t="s">
        <v>1</v>
      </c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143</v>
      </c>
      <c r="AT143" s="159" t="s">
        <v>140</v>
      </c>
      <c r="AU143" s="159" t="s">
        <v>144</v>
      </c>
      <c r="AY143" s="14" t="s">
        <v>138</v>
      </c>
      <c r="BE143" s="160">
        <f t="shared" si="14"/>
        <v>0</v>
      </c>
      <c r="BF143" s="160">
        <f t="shared" si="15"/>
        <v>0</v>
      </c>
      <c r="BG143" s="160">
        <f t="shared" si="16"/>
        <v>0</v>
      </c>
      <c r="BH143" s="160">
        <f t="shared" si="17"/>
        <v>0</v>
      </c>
      <c r="BI143" s="160">
        <f t="shared" si="18"/>
        <v>0</v>
      </c>
      <c r="BJ143" s="14" t="s">
        <v>144</v>
      </c>
      <c r="BK143" s="160">
        <f t="shared" si="19"/>
        <v>0</v>
      </c>
      <c r="BL143" s="14" t="s">
        <v>143</v>
      </c>
      <c r="BM143" s="159" t="s">
        <v>359</v>
      </c>
    </row>
    <row r="144" spans="1:65" s="2" customFormat="1" ht="24.2" customHeight="1">
      <c r="A144" s="29"/>
      <c r="B144" s="146"/>
      <c r="C144" s="161" t="s">
        <v>360</v>
      </c>
      <c r="D144" s="161" t="s">
        <v>172</v>
      </c>
      <c r="E144" s="162" t="s">
        <v>361</v>
      </c>
      <c r="F144" s="163" t="s">
        <v>362</v>
      </c>
      <c r="G144" s="164" t="s">
        <v>142</v>
      </c>
      <c r="H144" s="165">
        <v>1</v>
      </c>
      <c r="I144" s="166"/>
      <c r="J144" s="167">
        <f t="shared" si="10"/>
        <v>0</v>
      </c>
      <c r="K144" s="168"/>
      <c r="L144" s="169"/>
      <c r="M144" s="170" t="s">
        <v>1</v>
      </c>
      <c r="N144" s="171" t="s">
        <v>38</v>
      </c>
      <c r="O144" s="58"/>
      <c r="P144" s="157">
        <f t="shared" si="11"/>
        <v>0</v>
      </c>
      <c r="Q144" s="157">
        <v>9.6000000000000002E-4</v>
      </c>
      <c r="R144" s="157">
        <f t="shared" si="12"/>
        <v>9.6000000000000002E-4</v>
      </c>
      <c r="S144" s="157">
        <v>0</v>
      </c>
      <c r="T144" s="157">
        <f t="shared" si="13"/>
        <v>0</v>
      </c>
      <c r="U144" s="158" t="s">
        <v>1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171</v>
      </c>
      <c r="AT144" s="159" t="s">
        <v>172</v>
      </c>
      <c r="AU144" s="159" t="s">
        <v>144</v>
      </c>
      <c r="AY144" s="14" t="s">
        <v>138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144</v>
      </c>
      <c r="BK144" s="160">
        <f t="shared" si="19"/>
        <v>0</v>
      </c>
      <c r="BL144" s="14" t="s">
        <v>143</v>
      </c>
      <c r="BM144" s="159" t="s">
        <v>363</v>
      </c>
    </row>
    <row r="145" spans="1:65" s="2" customFormat="1" ht="16.5" customHeight="1">
      <c r="A145" s="29"/>
      <c r="B145" s="146"/>
      <c r="C145" s="147" t="s">
        <v>238</v>
      </c>
      <c r="D145" s="147" t="s">
        <v>140</v>
      </c>
      <c r="E145" s="148" t="s">
        <v>364</v>
      </c>
      <c r="F145" s="149" t="s">
        <v>365</v>
      </c>
      <c r="G145" s="150" t="s">
        <v>186</v>
      </c>
      <c r="H145" s="151">
        <v>302.60000000000002</v>
      </c>
      <c r="I145" s="152"/>
      <c r="J145" s="153">
        <f t="shared" si="10"/>
        <v>0</v>
      </c>
      <c r="K145" s="154"/>
      <c r="L145" s="30"/>
      <c r="M145" s="155" t="s">
        <v>1</v>
      </c>
      <c r="N145" s="156" t="s">
        <v>38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7">
        <f t="shared" si="13"/>
        <v>0</v>
      </c>
      <c r="U145" s="158" t="s">
        <v>1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143</v>
      </c>
      <c r="AT145" s="159" t="s">
        <v>140</v>
      </c>
      <c r="AU145" s="159" t="s">
        <v>144</v>
      </c>
      <c r="AY145" s="14" t="s">
        <v>138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144</v>
      </c>
      <c r="BK145" s="160">
        <f t="shared" si="19"/>
        <v>0</v>
      </c>
      <c r="BL145" s="14" t="s">
        <v>143</v>
      </c>
      <c r="BM145" s="159" t="s">
        <v>366</v>
      </c>
    </row>
    <row r="146" spans="1:65" s="2" customFormat="1" ht="16.5" customHeight="1">
      <c r="A146" s="29"/>
      <c r="B146" s="146"/>
      <c r="C146" s="147" t="s">
        <v>367</v>
      </c>
      <c r="D146" s="147" t="s">
        <v>140</v>
      </c>
      <c r="E146" s="148" t="s">
        <v>368</v>
      </c>
      <c r="F146" s="149" t="s">
        <v>369</v>
      </c>
      <c r="G146" s="150" t="s">
        <v>142</v>
      </c>
      <c r="H146" s="151">
        <v>2</v>
      </c>
      <c r="I146" s="152"/>
      <c r="J146" s="153">
        <f t="shared" si="10"/>
        <v>0</v>
      </c>
      <c r="K146" s="154"/>
      <c r="L146" s="30"/>
      <c r="M146" s="155" t="s">
        <v>1</v>
      </c>
      <c r="N146" s="156" t="s">
        <v>38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7">
        <f t="shared" si="13"/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143</v>
      </c>
      <c r="AT146" s="159" t="s">
        <v>140</v>
      </c>
      <c r="AU146" s="159" t="s">
        <v>144</v>
      </c>
      <c r="AY146" s="14" t="s">
        <v>138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144</v>
      </c>
      <c r="BK146" s="160">
        <f t="shared" si="19"/>
        <v>0</v>
      </c>
      <c r="BL146" s="14" t="s">
        <v>143</v>
      </c>
      <c r="BM146" s="159" t="s">
        <v>370</v>
      </c>
    </row>
    <row r="147" spans="1:65" s="2" customFormat="1" ht="33" customHeight="1">
      <c r="A147" s="29"/>
      <c r="B147" s="146"/>
      <c r="C147" s="161" t="s">
        <v>371</v>
      </c>
      <c r="D147" s="161" t="s">
        <v>172</v>
      </c>
      <c r="E147" s="162" t="s">
        <v>372</v>
      </c>
      <c r="F147" s="163" t="s">
        <v>373</v>
      </c>
      <c r="G147" s="164" t="s">
        <v>142</v>
      </c>
      <c r="H147" s="165">
        <v>2</v>
      </c>
      <c r="I147" s="166"/>
      <c r="J147" s="167">
        <f t="shared" si="10"/>
        <v>0</v>
      </c>
      <c r="K147" s="168"/>
      <c r="L147" s="169"/>
      <c r="M147" s="170" t="s">
        <v>1</v>
      </c>
      <c r="N147" s="171" t="s">
        <v>38</v>
      </c>
      <c r="O147" s="58"/>
      <c r="P147" s="157">
        <f t="shared" si="11"/>
        <v>0</v>
      </c>
      <c r="Q147" s="157">
        <v>4.2200000000000001E-2</v>
      </c>
      <c r="R147" s="157">
        <f t="shared" si="12"/>
        <v>8.4400000000000003E-2</v>
      </c>
      <c r="S147" s="157">
        <v>0</v>
      </c>
      <c r="T147" s="157">
        <f t="shared" si="13"/>
        <v>0</v>
      </c>
      <c r="U147" s="158" t="s">
        <v>1</v>
      </c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171</v>
      </c>
      <c r="AT147" s="159" t="s">
        <v>172</v>
      </c>
      <c r="AU147" s="159" t="s">
        <v>144</v>
      </c>
      <c r="AY147" s="14" t="s">
        <v>138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144</v>
      </c>
      <c r="BK147" s="160">
        <f t="shared" si="19"/>
        <v>0</v>
      </c>
      <c r="BL147" s="14" t="s">
        <v>143</v>
      </c>
      <c r="BM147" s="159" t="s">
        <v>374</v>
      </c>
    </row>
    <row r="148" spans="1:65" s="2" customFormat="1" ht="24.2" customHeight="1">
      <c r="A148" s="29"/>
      <c r="B148" s="146"/>
      <c r="C148" s="147" t="s">
        <v>252</v>
      </c>
      <c r="D148" s="147" t="s">
        <v>140</v>
      </c>
      <c r="E148" s="148" t="s">
        <v>375</v>
      </c>
      <c r="F148" s="149" t="s">
        <v>376</v>
      </c>
      <c r="G148" s="150" t="s">
        <v>142</v>
      </c>
      <c r="H148" s="151">
        <v>2</v>
      </c>
      <c r="I148" s="152"/>
      <c r="J148" s="153">
        <f t="shared" si="10"/>
        <v>0</v>
      </c>
      <c r="K148" s="154"/>
      <c r="L148" s="30"/>
      <c r="M148" s="155" t="s">
        <v>1</v>
      </c>
      <c r="N148" s="156" t="s">
        <v>38</v>
      </c>
      <c r="O148" s="58"/>
      <c r="P148" s="157">
        <f t="shared" si="11"/>
        <v>0</v>
      </c>
      <c r="Q148" s="157">
        <v>2.0000000000000002E-5</v>
      </c>
      <c r="R148" s="157">
        <f t="shared" si="12"/>
        <v>4.0000000000000003E-5</v>
      </c>
      <c r="S148" s="157">
        <v>0</v>
      </c>
      <c r="T148" s="157">
        <f t="shared" si="13"/>
        <v>0</v>
      </c>
      <c r="U148" s="158" t="s">
        <v>1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143</v>
      </c>
      <c r="AT148" s="159" t="s">
        <v>140</v>
      </c>
      <c r="AU148" s="159" t="s">
        <v>144</v>
      </c>
      <c r="AY148" s="14" t="s">
        <v>138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144</v>
      </c>
      <c r="BK148" s="160">
        <f t="shared" si="19"/>
        <v>0</v>
      </c>
      <c r="BL148" s="14" t="s">
        <v>143</v>
      </c>
      <c r="BM148" s="159" t="s">
        <v>377</v>
      </c>
    </row>
    <row r="149" spans="1:65" s="2" customFormat="1" ht="24.2" customHeight="1">
      <c r="A149" s="29"/>
      <c r="B149" s="146"/>
      <c r="C149" s="147" t="s">
        <v>378</v>
      </c>
      <c r="D149" s="147" t="s">
        <v>140</v>
      </c>
      <c r="E149" s="148" t="s">
        <v>379</v>
      </c>
      <c r="F149" s="149" t="s">
        <v>380</v>
      </c>
      <c r="G149" s="150" t="s">
        <v>142</v>
      </c>
      <c r="H149" s="151">
        <v>1</v>
      </c>
      <c r="I149" s="152"/>
      <c r="J149" s="153">
        <f t="shared" si="10"/>
        <v>0</v>
      </c>
      <c r="K149" s="154"/>
      <c r="L149" s="30"/>
      <c r="M149" s="155" t="s">
        <v>1</v>
      </c>
      <c r="N149" s="156" t="s">
        <v>38</v>
      </c>
      <c r="O149" s="58"/>
      <c r="P149" s="157">
        <f t="shared" si="11"/>
        <v>0</v>
      </c>
      <c r="Q149" s="157">
        <v>2.0000000000000002E-5</v>
      </c>
      <c r="R149" s="157">
        <f t="shared" si="12"/>
        <v>2.0000000000000002E-5</v>
      </c>
      <c r="S149" s="157">
        <v>0</v>
      </c>
      <c r="T149" s="157">
        <f t="shared" si="13"/>
        <v>0</v>
      </c>
      <c r="U149" s="158" t="s">
        <v>1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143</v>
      </c>
      <c r="AT149" s="159" t="s">
        <v>140</v>
      </c>
      <c r="AU149" s="159" t="s">
        <v>144</v>
      </c>
      <c r="AY149" s="14" t="s">
        <v>138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144</v>
      </c>
      <c r="BK149" s="160">
        <f t="shared" si="19"/>
        <v>0</v>
      </c>
      <c r="BL149" s="14" t="s">
        <v>143</v>
      </c>
      <c r="BM149" s="159" t="s">
        <v>381</v>
      </c>
    </row>
    <row r="150" spans="1:65" s="2" customFormat="1" ht="33" customHeight="1">
      <c r="A150" s="29"/>
      <c r="B150" s="146"/>
      <c r="C150" s="147" t="s">
        <v>382</v>
      </c>
      <c r="D150" s="147" t="s">
        <v>140</v>
      </c>
      <c r="E150" s="148" t="s">
        <v>383</v>
      </c>
      <c r="F150" s="149" t="s">
        <v>384</v>
      </c>
      <c r="G150" s="150" t="s">
        <v>142</v>
      </c>
      <c r="H150" s="151">
        <v>1</v>
      </c>
      <c r="I150" s="152"/>
      <c r="J150" s="153">
        <f t="shared" si="10"/>
        <v>0</v>
      </c>
      <c r="K150" s="154"/>
      <c r="L150" s="30"/>
      <c r="M150" s="155" t="s">
        <v>1</v>
      </c>
      <c r="N150" s="156" t="s">
        <v>38</v>
      </c>
      <c r="O150" s="58"/>
      <c r="P150" s="157">
        <f t="shared" si="11"/>
        <v>0</v>
      </c>
      <c r="Q150" s="157">
        <v>2.0000000000000002E-5</v>
      </c>
      <c r="R150" s="157">
        <f t="shared" si="12"/>
        <v>2.0000000000000002E-5</v>
      </c>
      <c r="S150" s="157">
        <v>0</v>
      </c>
      <c r="T150" s="157">
        <f t="shared" si="13"/>
        <v>0</v>
      </c>
      <c r="U150" s="158" t="s">
        <v>1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143</v>
      </c>
      <c r="AT150" s="159" t="s">
        <v>140</v>
      </c>
      <c r="AU150" s="159" t="s">
        <v>144</v>
      </c>
      <c r="AY150" s="14" t="s">
        <v>138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144</v>
      </c>
      <c r="BK150" s="160">
        <f t="shared" si="19"/>
        <v>0</v>
      </c>
      <c r="BL150" s="14" t="s">
        <v>143</v>
      </c>
      <c r="BM150" s="159" t="s">
        <v>385</v>
      </c>
    </row>
    <row r="151" spans="1:65" s="2" customFormat="1" ht="33" customHeight="1">
      <c r="A151" s="29"/>
      <c r="B151" s="146"/>
      <c r="C151" s="147" t="s">
        <v>386</v>
      </c>
      <c r="D151" s="147" t="s">
        <v>140</v>
      </c>
      <c r="E151" s="148" t="s">
        <v>387</v>
      </c>
      <c r="F151" s="149" t="s">
        <v>388</v>
      </c>
      <c r="G151" s="150" t="s">
        <v>142</v>
      </c>
      <c r="H151" s="151">
        <v>2</v>
      </c>
      <c r="I151" s="152"/>
      <c r="J151" s="153">
        <f t="shared" si="10"/>
        <v>0</v>
      </c>
      <c r="K151" s="154"/>
      <c r="L151" s="30"/>
      <c r="M151" s="155" t="s">
        <v>1</v>
      </c>
      <c r="N151" s="156" t="s">
        <v>38</v>
      </c>
      <c r="O151" s="58"/>
      <c r="P151" s="157">
        <f t="shared" si="11"/>
        <v>0</v>
      </c>
      <c r="Q151" s="157">
        <v>6.3E-3</v>
      </c>
      <c r="R151" s="157">
        <f t="shared" si="12"/>
        <v>1.26E-2</v>
      </c>
      <c r="S151" s="157">
        <v>0</v>
      </c>
      <c r="T151" s="157">
        <f t="shared" si="13"/>
        <v>0</v>
      </c>
      <c r="U151" s="158" t="s">
        <v>1</v>
      </c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143</v>
      </c>
      <c r="AT151" s="159" t="s">
        <v>140</v>
      </c>
      <c r="AU151" s="159" t="s">
        <v>144</v>
      </c>
      <c r="AY151" s="14" t="s">
        <v>138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144</v>
      </c>
      <c r="BK151" s="160">
        <f t="shared" si="19"/>
        <v>0</v>
      </c>
      <c r="BL151" s="14" t="s">
        <v>143</v>
      </c>
      <c r="BM151" s="159" t="s">
        <v>389</v>
      </c>
    </row>
    <row r="152" spans="1:65" s="2" customFormat="1" ht="16.5" customHeight="1">
      <c r="A152" s="29"/>
      <c r="B152" s="146"/>
      <c r="C152" s="161" t="s">
        <v>390</v>
      </c>
      <c r="D152" s="161" t="s">
        <v>172</v>
      </c>
      <c r="E152" s="162" t="s">
        <v>391</v>
      </c>
      <c r="F152" s="163" t="s">
        <v>392</v>
      </c>
      <c r="G152" s="164" t="s">
        <v>142</v>
      </c>
      <c r="H152" s="165">
        <v>2</v>
      </c>
      <c r="I152" s="166"/>
      <c r="J152" s="167">
        <f t="shared" si="10"/>
        <v>0</v>
      </c>
      <c r="K152" s="168"/>
      <c r="L152" s="169"/>
      <c r="M152" s="170" t="s">
        <v>1</v>
      </c>
      <c r="N152" s="171" t="s">
        <v>38</v>
      </c>
      <c r="O152" s="58"/>
      <c r="P152" s="157">
        <f t="shared" si="11"/>
        <v>0</v>
      </c>
      <c r="Q152" s="157">
        <v>0.06</v>
      </c>
      <c r="R152" s="157">
        <f t="shared" si="12"/>
        <v>0.12</v>
      </c>
      <c r="S152" s="157">
        <v>0</v>
      </c>
      <c r="T152" s="157">
        <f t="shared" si="13"/>
        <v>0</v>
      </c>
      <c r="U152" s="158" t="s">
        <v>1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171</v>
      </c>
      <c r="AT152" s="159" t="s">
        <v>172</v>
      </c>
      <c r="AU152" s="159" t="s">
        <v>144</v>
      </c>
      <c r="AY152" s="14" t="s">
        <v>138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144</v>
      </c>
      <c r="BK152" s="160">
        <f t="shared" si="19"/>
        <v>0</v>
      </c>
      <c r="BL152" s="14" t="s">
        <v>143</v>
      </c>
      <c r="BM152" s="159" t="s">
        <v>393</v>
      </c>
    </row>
    <row r="153" spans="1:65" s="2" customFormat="1" ht="16.5" customHeight="1">
      <c r="A153" s="29"/>
      <c r="B153" s="146"/>
      <c r="C153" s="147" t="s">
        <v>394</v>
      </c>
      <c r="D153" s="147" t="s">
        <v>140</v>
      </c>
      <c r="E153" s="148" t="s">
        <v>395</v>
      </c>
      <c r="F153" s="149" t="s">
        <v>396</v>
      </c>
      <c r="G153" s="150" t="s">
        <v>186</v>
      </c>
      <c r="H153" s="151">
        <v>240</v>
      </c>
      <c r="I153" s="152"/>
      <c r="J153" s="153">
        <f t="shared" si="10"/>
        <v>0</v>
      </c>
      <c r="K153" s="154"/>
      <c r="L153" s="30"/>
      <c r="M153" s="155" t="s">
        <v>1</v>
      </c>
      <c r="N153" s="156" t="s">
        <v>38</v>
      </c>
      <c r="O153" s="58"/>
      <c r="P153" s="157">
        <f t="shared" si="11"/>
        <v>0</v>
      </c>
      <c r="Q153" s="157">
        <v>8.7000000000000001E-5</v>
      </c>
      <c r="R153" s="157">
        <f t="shared" si="12"/>
        <v>2.0879999999999999E-2</v>
      </c>
      <c r="S153" s="157">
        <v>0</v>
      </c>
      <c r="T153" s="157">
        <f t="shared" si="13"/>
        <v>0</v>
      </c>
      <c r="U153" s="158" t="s">
        <v>1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143</v>
      </c>
      <c r="AT153" s="159" t="s">
        <v>140</v>
      </c>
      <c r="AU153" s="159" t="s">
        <v>144</v>
      </c>
      <c r="AY153" s="14" t="s">
        <v>138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144</v>
      </c>
      <c r="BK153" s="160">
        <f t="shared" si="19"/>
        <v>0</v>
      </c>
      <c r="BL153" s="14" t="s">
        <v>143</v>
      </c>
      <c r="BM153" s="159" t="s">
        <v>397</v>
      </c>
    </row>
    <row r="154" spans="1:65" s="12" customFormat="1" ht="22.9" customHeight="1">
      <c r="B154" s="133"/>
      <c r="D154" s="134" t="s">
        <v>71</v>
      </c>
      <c r="E154" s="144" t="s">
        <v>300</v>
      </c>
      <c r="F154" s="144" t="s">
        <v>301</v>
      </c>
      <c r="I154" s="136"/>
      <c r="J154" s="145">
        <f>BK154</f>
        <v>0</v>
      </c>
      <c r="L154" s="133"/>
      <c r="M154" s="138"/>
      <c r="N154" s="139"/>
      <c r="O154" s="139"/>
      <c r="P154" s="140">
        <f>SUM(P155:P156)</f>
        <v>0</v>
      </c>
      <c r="Q154" s="139"/>
      <c r="R154" s="140">
        <f>SUM(R155:R156)</f>
        <v>0</v>
      </c>
      <c r="S154" s="139"/>
      <c r="T154" s="140">
        <f>SUM(T155:T156)</f>
        <v>0</v>
      </c>
      <c r="U154" s="141"/>
      <c r="AR154" s="134" t="s">
        <v>80</v>
      </c>
      <c r="AT154" s="142" t="s">
        <v>71</v>
      </c>
      <c r="AU154" s="142" t="s">
        <v>80</v>
      </c>
      <c r="AY154" s="134" t="s">
        <v>138</v>
      </c>
      <c r="BK154" s="143">
        <f>SUM(BK155:BK156)</f>
        <v>0</v>
      </c>
    </row>
    <row r="155" spans="1:65" s="2" customFormat="1" ht="33" customHeight="1">
      <c r="A155" s="29"/>
      <c r="B155" s="146"/>
      <c r="C155" s="147" t="s">
        <v>398</v>
      </c>
      <c r="D155" s="147" t="s">
        <v>140</v>
      </c>
      <c r="E155" s="148" t="s">
        <v>399</v>
      </c>
      <c r="F155" s="149" t="s">
        <v>400</v>
      </c>
      <c r="G155" s="150" t="s">
        <v>175</v>
      </c>
      <c r="H155" s="151">
        <v>212.17099999999999</v>
      </c>
      <c r="I155" s="152"/>
      <c r="J155" s="153">
        <f>ROUND(I155*H155,2)</f>
        <v>0</v>
      </c>
      <c r="K155" s="154"/>
      <c r="L155" s="30"/>
      <c r="M155" s="155" t="s">
        <v>1</v>
      </c>
      <c r="N155" s="156" t="s">
        <v>38</v>
      </c>
      <c r="O155" s="58"/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7">
        <f>S155*H155</f>
        <v>0</v>
      </c>
      <c r="U155" s="158" t="s">
        <v>1</v>
      </c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143</v>
      </c>
      <c r="AT155" s="159" t="s">
        <v>140</v>
      </c>
      <c r="AU155" s="159" t="s">
        <v>144</v>
      </c>
      <c r="AY155" s="14" t="s">
        <v>138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4" t="s">
        <v>144</v>
      </c>
      <c r="BK155" s="160">
        <f>ROUND(I155*H155,2)</f>
        <v>0</v>
      </c>
      <c r="BL155" s="14" t="s">
        <v>143</v>
      </c>
      <c r="BM155" s="159" t="s">
        <v>401</v>
      </c>
    </row>
    <row r="156" spans="1:65" s="2" customFormat="1" ht="33" customHeight="1">
      <c r="A156" s="29"/>
      <c r="B156" s="146"/>
      <c r="C156" s="147" t="s">
        <v>183</v>
      </c>
      <c r="D156" s="147" t="s">
        <v>140</v>
      </c>
      <c r="E156" s="148" t="s">
        <v>402</v>
      </c>
      <c r="F156" s="149" t="s">
        <v>403</v>
      </c>
      <c r="G156" s="150" t="s">
        <v>175</v>
      </c>
      <c r="H156" s="151">
        <v>10.391999999999999</v>
      </c>
      <c r="I156" s="152"/>
      <c r="J156" s="153">
        <f>ROUND(I156*H156,2)</f>
        <v>0</v>
      </c>
      <c r="K156" s="154"/>
      <c r="L156" s="30"/>
      <c r="M156" s="172" t="s">
        <v>1</v>
      </c>
      <c r="N156" s="173" t="s">
        <v>38</v>
      </c>
      <c r="O156" s="174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5">
        <f>S156*H156</f>
        <v>0</v>
      </c>
      <c r="U156" s="176" t="s">
        <v>1</v>
      </c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143</v>
      </c>
      <c r="AT156" s="159" t="s">
        <v>140</v>
      </c>
      <c r="AU156" s="159" t="s">
        <v>144</v>
      </c>
      <c r="AY156" s="14" t="s">
        <v>138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144</v>
      </c>
      <c r="BK156" s="160">
        <f>ROUND(I156*H156,2)</f>
        <v>0</v>
      </c>
      <c r="BL156" s="14" t="s">
        <v>143</v>
      </c>
      <c r="BM156" s="159" t="s">
        <v>404</v>
      </c>
    </row>
    <row r="157" spans="1:65" s="2" customFormat="1" ht="6.95" customHeight="1">
      <c r="A157" s="29"/>
      <c r="B157" s="47"/>
      <c r="C157" s="48"/>
      <c r="D157" s="48"/>
      <c r="E157" s="48"/>
      <c r="F157" s="48"/>
      <c r="G157" s="48"/>
      <c r="H157" s="48"/>
      <c r="I157" s="48"/>
      <c r="J157" s="48"/>
      <c r="K157" s="48"/>
      <c r="L157" s="30"/>
      <c r="M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</sheetData>
  <autoFilter ref="C120:K156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7"/>
  <sheetViews>
    <sheetView showGridLines="0" topLeftCell="A4" workbookViewId="0">
      <selection activeCell="F129" sqref="F12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405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6" t="s">
        <v>1820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7" t="s">
        <v>1818</v>
      </c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ROUND(J125,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ROUND((SUM(BE125:BE186)),  2)</f>
        <v>0</v>
      </c>
      <c r="G33" s="100"/>
      <c r="H33" s="100"/>
      <c r="I33" s="101">
        <v>0.2</v>
      </c>
      <c r="J33" s="99">
        <f>ROUND(((SUM(BE125:BE186))*I33),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ROUND((SUM(BF125:BF186)),  2)</f>
        <v>0</v>
      </c>
      <c r="G34" s="100"/>
      <c r="H34" s="100"/>
      <c r="I34" s="101">
        <v>0.2</v>
      </c>
      <c r="J34" s="99">
        <f>ROUND(((SUM(BF125:BF186))*I34),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ROUND((SUM(BG125:BG186)),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ROUND((SUM(BH125:BH186)),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ROUND((SUM(BI125:BI186)),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04 - Objektová splašková kanalizácia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Šala-Veča, areál futbalového ihriska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hidden="1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J126</f>
        <v>0</v>
      </c>
      <c r="L97" s="115"/>
    </row>
    <row r="98" spans="1:31" s="10" customFormat="1" ht="19.899999999999999" hidden="1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J127</f>
        <v>0</v>
      </c>
      <c r="L98" s="119"/>
    </row>
    <row r="99" spans="1:31" s="10" customFormat="1" ht="19.899999999999999" hidden="1" customHeight="1">
      <c r="B99" s="119"/>
      <c r="D99" s="120" t="s">
        <v>406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31" s="10" customFormat="1" ht="19.899999999999999" hidden="1" customHeight="1">
      <c r="B100" s="119"/>
      <c r="D100" s="120" t="s">
        <v>261</v>
      </c>
      <c r="E100" s="121"/>
      <c r="F100" s="121"/>
      <c r="G100" s="121"/>
      <c r="H100" s="121"/>
      <c r="I100" s="121"/>
      <c r="J100" s="122">
        <f>J139</f>
        <v>0</v>
      </c>
      <c r="L100" s="119"/>
    </row>
    <row r="101" spans="1:31" s="10" customFormat="1" ht="19.899999999999999" hidden="1" customHeight="1">
      <c r="B101" s="119"/>
      <c r="D101" s="120" t="s">
        <v>116</v>
      </c>
      <c r="E101" s="121"/>
      <c r="F101" s="121"/>
      <c r="G101" s="121"/>
      <c r="H101" s="121"/>
      <c r="I101" s="121"/>
      <c r="J101" s="122">
        <f>J142</f>
        <v>0</v>
      </c>
      <c r="L101" s="119"/>
    </row>
    <row r="102" spans="1:31" s="10" customFormat="1" ht="19.899999999999999" hidden="1" customHeight="1">
      <c r="B102" s="119"/>
      <c r="D102" s="120" t="s">
        <v>117</v>
      </c>
      <c r="E102" s="121"/>
      <c r="F102" s="121"/>
      <c r="G102" s="121"/>
      <c r="H102" s="121"/>
      <c r="I102" s="121"/>
      <c r="J102" s="122">
        <f>J151</f>
        <v>0</v>
      </c>
      <c r="L102" s="119"/>
    </row>
    <row r="103" spans="1:31" s="9" customFormat="1" ht="24.95" hidden="1" customHeight="1">
      <c r="B103" s="115"/>
      <c r="D103" s="116" t="s">
        <v>118</v>
      </c>
      <c r="E103" s="117"/>
      <c r="F103" s="117"/>
      <c r="G103" s="117"/>
      <c r="H103" s="117"/>
      <c r="I103" s="117"/>
      <c r="J103" s="118">
        <f>J180</f>
        <v>0</v>
      </c>
      <c r="L103" s="115"/>
    </row>
    <row r="104" spans="1:31" s="9" customFormat="1" ht="24.95" hidden="1" customHeight="1">
      <c r="B104" s="115"/>
      <c r="D104" s="116" t="s">
        <v>121</v>
      </c>
      <c r="E104" s="117"/>
      <c r="F104" s="117"/>
      <c r="G104" s="117"/>
      <c r="H104" s="117"/>
      <c r="I104" s="117"/>
      <c r="J104" s="118">
        <f>J181</f>
        <v>0</v>
      </c>
      <c r="L104" s="115"/>
    </row>
    <row r="105" spans="1:31" s="9" customFormat="1" ht="24.95" hidden="1" customHeight="1">
      <c r="B105" s="115"/>
      <c r="D105" s="116" t="s">
        <v>122</v>
      </c>
      <c r="E105" s="117"/>
      <c r="F105" s="117"/>
      <c r="G105" s="117"/>
      <c r="H105" s="117"/>
      <c r="I105" s="117"/>
      <c r="J105" s="118">
        <f>J183</f>
        <v>0</v>
      </c>
      <c r="L105" s="115"/>
    </row>
    <row r="106" spans="1:31" s="2" customFormat="1" ht="21.75" hidden="1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hidden="1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t="11.25" hidden="1"/>
    <row r="109" spans="1:31" ht="11.25" hidden="1"/>
    <row r="110" spans="1:31" ht="11.25" hidden="1"/>
    <row r="111" spans="1:31" s="2" customFormat="1" ht="6.95" customHeight="1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123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20" t="str">
        <f>E7</f>
        <v>Prevádzkový objekt tenisových kurtov</v>
      </c>
      <c r="F115" s="221"/>
      <c r="G115" s="221"/>
      <c r="H115" s="221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107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78" t="str">
        <f>E9</f>
        <v>04 - Objektová splašková kanalizácia</v>
      </c>
      <c r="F117" s="222"/>
      <c r="G117" s="222"/>
      <c r="H117" s="222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F12</f>
        <v>Šala-Veča, areál futbalového ihriska</v>
      </c>
      <c r="G119" s="29"/>
      <c r="H119" s="29"/>
      <c r="I119" s="24" t="s">
        <v>20</v>
      </c>
      <c r="J119" s="55" t="str">
        <f>IF(J12="","",J12)</f>
        <v>20. 6. 2023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22</v>
      </c>
      <c r="D121" s="29"/>
      <c r="E121" s="29"/>
      <c r="F121" s="22" t="str">
        <f>E15</f>
        <v xml:space="preserve"> </v>
      </c>
      <c r="G121" s="29"/>
      <c r="H121" s="29"/>
      <c r="I121" s="24" t="s">
        <v>28</v>
      </c>
      <c r="J121" s="27" t="str">
        <f>E21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26</v>
      </c>
      <c r="D122" s="29"/>
      <c r="E122" s="29"/>
      <c r="F122" s="22" t="str">
        <f>IF(E18="","",E18)</f>
        <v>Vyplň údaj</v>
      </c>
      <c r="G122" s="29"/>
      <c r="H122" s="29"/>
      <c r="I122" s="24" t="s">
        <v>30</v>
      </c>
      <c r="J122" s="27" t="str">
        <f>E24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3"/>
      <c r="B124" s="124"/>
      <c r="C124" s="125" t="s">
        <v>124</v>
      </c>
      <c r="D124" s="126" t="s">
        <v>57</v>
      </c>
      <c r="E124" s="126" t="s">
        <v>53</v>
      </c>
      <c r="F124" s="126" t="s">
        <v>54</v>
      </c>
      <c r="G124" s="126" t="s">
        <v>125</v>
      </c>
      <c r="H124" s="126" t="s">
        <v>126</v>
      </c>
      <c r="I124" s="126" t="s">
        <v>127</v>
      </c>
      <c r="J124" s="127" t="s">
        <v>111</v>
      </c>
      <c r="K124" s="128" t="s">
        <v>128</v>
      </c>
      <c r="L124" s="129"/>
      <c r="M124" s="62" t="s">
        <v>1</v>
      </c>
      <c r="N124" s="63" t="s">
        <v>36</v>
      </c>
      <c r="O124" s="63" t="s">
        <v>129</v>
      </c>
      <c r="P124" s="63" t="s">
        <v>130</v>
      </c>
      <c r="Q124" s="63" t="s">
        <v>131</v>
      </c>
      <c r="R124" s="63" t="s">
        <v>132</v>
      </c>
      <c r="S124" s="63" t="s">
        <v>133</v>
      </c>
      <c r="T124" s="63" t="s">
        <v>134</v>
      </c>
      <c r="U124" s="64" t="s">
        <v>135</v>
      </c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</row>
    <row r="125" spans="1:65" s="2" customFormat="1" ht="22.9" customHeight="1">
      <c r="A125" s="29"/>
      <c r="B125" s="30"/>
      <c r="C125" s="69" t="s">
        <v>112</v>
      </c>
      <c r="D125" s="29"/>
      <c r="E125" s="29"/>
      <c r="F125" s="29"/>
      <c r="G125" s="29"/>
      <c r="H125" s="29"/>
      <c r="I125" s="29"/>
      <c r="J125" s="130">
        <f>BK125</f>
        <v>0</v>
      </c>
      <c r="K125" s="29"/>
      <c r="L125" s="30"/>
      <c r="M125" s="65"/>
      <c r="N125" s="56"/>
      <c r="O125" s="66"/>
      <c r="P125" s="131">
        <f>P126+P180+P181+P183</f>
        <v>0</v>
      </c>
      <c r="Q125" s="66"/>
      <c r="R125" s="131">
        <f>R126+R180+R181+R183</f>
        <v>0</v>
      </c>
      <c r="S125" s="66"/>
      <c r="T125" s="131">
        <f>T126+T180+T181+T183</f>
        <v>0</v>
      </c>
      <c r="U125" s="67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71</v>
      </c>
      <c r="AU125" s="14" t="s">
        <v>113</v>
      </c>
      <c r="BK125" s="132">
        <f>BK126+BK180+BK181+BK183</f>
        <v>0</v>
      </c>
    </row>
    <row r="126" spans="1:65" s="12" customFormat="1" ht="25.9" customHeight="1">
      <c r="B126" s="133"/>
      <c r="D126" s="134" t="s">
        <v>71</v>
      </c>
      <c r="E126" s="135" t="s">
        <v>136</v>
      </c>
      <c r="F126" s="135" t="s">
        <v>137</v>
      </c>
      <c r="I126" s="136"/>
      <c r="J126" s="137">
        <f>BK126</f>
        <v>0</v>
      </c>
      <c r="L126" s="133"/>
      <c r="M126" s="138"/>
      <c r="N126" s="139"/>
      <c r="O126" s="139"/>
      <c r="P126" s="140">
        <f>P127+P137+P139+P142+P151</f>
        <v>0</v>
      </c>
      <c r="Q126" s="139"/>
      <c r="R126" s="140">
        <f>R127+R137+R139+R142+R151</f>
        <v>0</v>
      </c>
      <c r="S126" s="139"/>
      <c r="T126" s="140">
        <f>T127+T137+T139+T142+T151</f>
        <v>0</v>
      </c>
      <c r="U126" s="141"/>
      <c r="AR126" s="134" t="s">
        <v>80</v>
      </c>
      <c r="AT126" s="142" t="s">
        <v>71</v>
      </c>
      <c r="AU126" s="142" t="s">
        <v>72</v>
      </c>
      <c r="AY126" s="134" t="s">
        <v>138</v>
      </c>
      <c r="BK126" s="143">
        <f>BK127+BK137+BK139+BK142+BK151</f>
        <v>0</v>
      </c>
    </row>
    <row r="127" spans="1:65" s="12" customFormat="1" ht="22.9" customHeight="1">
      <c r="B127" s="133"/>
      <c r="D127" s="134" t="s">
        <v>71</v>
      </c>
      <c r="E127" s="144" t="s">
        <v>80</v>
      </c>
      <c r="F127" s="144" t="s">
        <v>139</v>
      </c>
      <c r="I127" s="136"/>
      <c r="J127" s="145">
        <f>BK127</f>
        <v>0</v>
      </c>
      <c r="L127" s="133"/>
      <c r="M127" s="138"/>
      <c r="N127" s="139"/>
      <c r="O127" s="139"/>
      <c r="P127" s="140">
        <f>SUM(P128:P136)</f>
        <v>0</v>
      </c>
      <c r="Q127" s="139"/>
      <c r="R127" s="140">
        <f>SUM(R128:R136)</f>
        <v>0</v>
      </c>
      <c r="S127" s="139"/>
      <c r="T127" s="140">
        <f>SUM(T128:T136)</f>
        <v>0</v>
      </c>
      <c r="U127" s="141"/>
      <c r="AR127" s="134" t="s">
        <v>80</v>
      </c>
      <c r="AT127" s="142" t="s">
        <v>71</v>
      </c>
      <c r="AU127" s="142" t="s">
        <v>80</v>
      </c>
      <c r="AY127" s="134" t="s">
        <v>138</v>
      </c>
      <c r="BK127" s="143">
        <f>SUM(BK128:BK136)</f>
        <v>0</v>
      </c>
    </row>
    <row r="128" spans="1:65" s="2" customFormat="1" ht="49.15" customHeight="1">
      <c r="A128" s="29"/>
      <c r="B128" s="146"/>
      <c r="C128" s="147" t="s">
        <v>80</v>
      </c>
      <c r="D128" s="147" t="s">
        <v>140</v>
      </c>
      <c r="E128" s="148" t="s">
        <v>407</v>
      </c>
      <c r="F128" s="149" t="s">
        <v>1822</v>
      </c>
      <c r="G128" s="150" t="s">
        <v>250</v>
      </c>
      <c r="H128" s="151">
        <v>1</v>
      </c>
      <c r="I128" s="152"/>
      <c r="J128" s="153">
        <f t="shared" ref="J128:J136" si="0">ROUND(I128*H128,2)</f>
        <v>0</v>
      </c>
      <c r="K128" s="154"/>
      <c r="L128" s="30"/>
      <c r="M128" s="155" t="s">
        <v>1</v>
      </c>
      <c r="N128" s="156" t="s">
        <v>38</v>
      </c>
      <c r="O128" s="58"/>
      <c r="P128" s="157">
        <f t="shared" ref="P128:P136" si="1">O128*H128</f>
        <v>0</v>
      </c>
      <c r="Q128" s="157">
        <v>0</v>
      </c>
      <c r="R128" s="157">
        <f t="shared" ref="R128:R136" si="2">Q128*H128</f>
        <v>0</v>
      </c>
      <c r="S128" s="157">
        <v>0</v>
      </c>
      <c r="T128" s="157">
        <f t="shared" ref="T128:T136" si="3">S128*H128</f>
        <v>0</v>
      </c>
      <c r="U128" s="158" t="s">
        <v>1</v>
      </c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143</v>
      </c>
      <c r="AT128" s="159" t="s">
        <v>140</v>
      </c>
      <c r="AU128" s="159" t="s">
        <v>144</v>
      </c>
      <c r="AY128" s="14" t="s">
        <v>138</v>
      </c>
      <c r="BE128" s="160">
        <f t="shared" ref="BE128:BE136" si="4">IF(N128="základná",J128,0)</f>
        <v>0</v>
      </c>
      <c r="BF128" s="160">
        <f t="shared" ref="BF128:BF136" si="5">IF(N128="znížená",J128,0)</f>
        <v>0</v>
      </c>
      <c r="BG128" s="160">
        <f t="shared" ref="BG128:BG136" si="6">IF(N128="zákl. prenesená",J128,0)</f>
        <v>0</v>
      </c>
      <c r="BH128" s="160">
        <f t="shared" ref="BH128:BH136" si="7">IF(N128="zníž. prenesená",J128,0)</f>
        <v>0</v>
      </c>
      <c r="BI128" s="160">
        <f t="shared" ref="BI128:BI136" si="8">IF(N128="nulová",J128,0)</f>
        <v>0</v>
      </c>
      <c r="BJ128" s="14" t="s">
        <v>144</v>
      </c>
      <c r="BK128" s="160">
        <f t="shared" ref="BK128:BK136" si="9">ROUND(I128*H128,2)</f>
        <v>0</v>
      </c>
      <c r="BL128" s="14" t="s">
        <v>143</v>
      </c>
      <c r="BM128" s="159" t="s">
        <v>144</v>
      </c>
    </row>
    <row r="129" spans="1:65" s="2" customFormat="1" ht="44.25" customHeight="1">
      <c r="A129" s="29"/>
      <c r="B129" s="146"/>
      <c r="C129" s="147" t="s">
        <v>144</v>
      </c>
      <c r="D129" s="147" t="s">
        <v>140</v>
      </c>
      <c r="E129" s="148" t="s">
        <v>408</v>
      </c>
      <c r="F129" s="149" t="s">
        <v>409</v>
      </c>
      <c r="G129" s="150" t="s">
        <v>149</v>
      </c>
      <c r="H129" s="151">
        <v>0.99</v>
      </c>
      <c r="I129" s="152"/>
      <c r="J129" s="153">
        <f t="shared" si="0"/>
        <v>0</v>
      </c>
      <c r="K129" s="154"/>
      <c r="L129" s="30"/>
      <c r="M129" s="155" t="s">
        <v>1</v>
      </c>
      <c r="N129" s="156" t="s">
        <v>38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7">
        <f t="shared" si="3"/>
        <v>0</v>
      </c>
      <c r="U129" s="158" t="s">
        <v>1</v>
      </c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143</v>
      </c>
      <c r="AT129" s="159" t="s">
        <v>140</v>
      </c>
      <c r="AU129" s="159" t="s">
        <v>144</v>
      </c>
      <c r="AY129" s="14" t="s">
        <v>138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144</v>
      </c>
      <c r="BK129" s="160">
        <f t="shared" si="9"/>
        <v>0</v>
      </c>
      <c r="BL129" s="14" t="s">
        <v>143</v>
      </c>
      <c r="BM129" s="159" t="s">
        <v>143</v>
      </c>
    </row>
    <row r="130" spans="1:65" s="2" customFormat="1" ht="24.2" customHeight="1">
      <c r="A130" s="29"/>
      <c r="B130" s="146"/>
      <c r="C130" s="147" t="s">
        <v>146</v>
      </c>
      <c r="D130" s="147" t="s">
        <v>140</v>
      </c>
      <c r="E130" s="148" t="s">
        <v>312</v>
      </c>
      <c r="F130" s="149" t="s">
        <v>410</v>
      </c>
      <c r="G130" s="150" t="s">
        <v>149</v>
      </c>
      <c r="H130" s="151">
        <v>28.8</v>
      </c>
      <c r="I130" s="152"/>
      <c r="J130" s="153">
        <f t="shared" si="0"/>
        <v>0</v>
      </c>
      <c r="K130" s="154"/>
      <c r="L130" s="30"/>
      <c r="M130" s="155" t="s">
        <v>1</v>
      </c>
      <c r="N130" s="156" t="s">
        <v>38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7">
        <f t="shared" si="3"/>
        <v>0</v>
      </c>
      <c r="U130" s="158" t="s">
        <v>1</v>
      </c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143</v>
      </c>
      <c r="AT130" s="159" t="s">
        <v>140</v>
      </c>
      <c r="AU130" s="159" t="s">
        <v>144</v>
      </c>
      <c r="AY130" s="14" t="s">
        <v>138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144</v>
      </c>
      <c r="BK130" s="160">
        <f t="shared" si="9"/>
        <v>0</v>
      </c>
      <c r="BL130" s="14" t="s">
        <v>143</v>
      </c>
      <c r="BM130" s="159" t="s">
        <v>163</v>
      </c>
    </row>
    <row r="131" spans="1:65" s="2" customFormat="1" ht="37.9" customHeight="1">
      <c r="A131" s="29"/>
      <c r="B131" s="146"/>
      <c r="C131" s="147" t="s">
        <v>143</v>
      </c>
      <c r="D131" s="147" t="s">
        <v>140</v>
      </c>
      <c r="E131" s="148" t="s">
        <v>152</v>
      </c>
      <c r="F131" s="149" t="s">
        <v>153</v>
      </c>
      <c r="G131" s="150" t="s">
        <v>149</v>
      </c>
      <c r="H131" s="151">
        <v>28.8</v>
      </c>
      <c r="I131" s="152"/>
      <c r="J131" s="153">
        <f t="shared" si="0"/>
        <v>0</v>
      </c>
      <c r="K131" s="154"/>
      <c r="L131" s="30"/>
      <c r="M131" s="155" t="s">
        <v>1</v>
      </c>
      <c r="N131" s="156" t="s">
        <v>38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7">
        <f t="shared" si="3"/>
        <v>0</v>
      </c>
      <c r="U131" s="158" t="s">
        <v>1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143</v>
      </c>
      <c r="AT131" s="159" t="s">
        <v>140</v>
      </c>
      <c r="AU131" s="159" t="s">
        <v>144</v>
      </c>
      <c r="AY131" s="14" t="s">
        <v>138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144</v>
      </c>
      <c r="BK131" s="160">
        <f t="shared" si="9"/>
        <v>0</v>
      </c>
      <c r="BL131" s="14" t="s">
        <v>143</v>
      </c>
      <c r="BM131" s="159" t="s">
        <v>171</v>
      </c>
    </row>
    <row r="132" spans="1:65" s="2" customFormat="1" ht="24.2" customHeight="1">
      <c r="A132" s="29"/>
      <c r="B132" s="146"/>
      <c r="C132" s="147" t="s">
        <v>246</v>
      </c>
      <c r="D132" s="147" t="s">
        <v>140</v>
      </c>
      <c r="E132" s="148" t="s">
        <v>411</v>
      </c>
      <c r="F132" s="149" t="s">
        <v>412</v>
      </c>
      <c r="G132" s="150" t="s">
        <v>283</v>
      </c>
      <c r="H132" s="151">
        <v>10</v>
      </c>
      <c r="I132" s="152"/>
      <c r="J132" s="153">
        <f t="shared" si="0"/>
        <v>0</v>
      </c>
      <c r="K132" s="154"/>
      <c r="L132" s="30"/>
      <c r="M132" s="155" t="s">
        <v>1</v>
      </c>
      <c r="N132" s="156" t="s">
        <v>38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7">
        <f t="shared" si="3"/>
        <v>0</v>
      </c>
      <c r="U132" s="158" t="s">
        <v>1</v>
      </c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143</v>
      </c>
      <c r="AT132" s="159" t="s">
        <v>140</v>
      </c>
      <c r="AU132" s="159" t="s">
        <v>144</v>
      </c>
      <c r="AY132" s="14" t="s">
        <v>138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144</v>
      </c>
      <c r="BK132" s="160">
        <f t="shared" si="9"/>
        <v>0</v>
      </c>
      <c r="BL132" s="14" t="s">
        <v>143</v>
      </c>
      <c r="BM132" s="159" t="s">
        <v>329</v>
      </c>
    </row>
    <row r="133" spans="1:65" s="2" customFormat="1" ht="24.2" customHeight="1">
      <c r="A133" s="29"/>
      <c r="B133" s="146"/>
      <c r="C133" s="147" t="s">
        <v>163</v>
      </c>
      <c r="D133" s="147" t="s">
        <v>140</v>
      </c>
      <c r="E133" s="148" t="s">
        <v>413</v>
      </c>
      <c r="F133" s="149" t="s">
        <v>414</v>
      </c>
      <c r="G133" s="150" t="s">
        <v>283</v>
      </c>
      <c r="H133" s="151">
        <v>10</v>
      </c>
      <c r="I133" s="152"/>
      <c r="J133" s="153">
        <f t="shared" si="0"/>
        <v>0</v>
      </c>
      <c r="K133" s="154"/>
      <c r="L133" s="30"/>
      <c r="M133" s="155" t="s">
        <v>1</v>
      </c>
      <c r="N133" s="156" t="s">
        <v>38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7">
        <f t="shared" si="3"/>
        <v>0</v>
      </c>
      <c r="U133" s="158" t="s">
        <v>1</v>
      </c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143</v>
      </c>
      <c r="AT133" s="159" t="s">
        <v>140</v>
      </c>
      <c r="AU133" s="159" t="s">
        <v>144</v>
      </c>
      <c r="AY133" s="14" t="s">
        <v>138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144</v>
      </c>
      <c r="BK133" s="160">
        <f t="shared" si="9"/>
        <v>0</v>
      </c>
      <c r="BL133" s="14" t="s">
        <v>143</v>
      </c>
      <c r="BM133" s="159" t="s">
        <v>298</v>
      </c>
    </row>
    <row r="134" spans="1:65" s="2" customFormat="1" ht="37.9" customHeight="1">
      <c r="A134" s="29"/>
      <c r="B134" s="146"/>
      <c r="C134" s="147" t="s">
        <v>171</v>
      </c>
      <c r="D134" s="147" t="s">
        <v>140</v>
      </c>
      <c r="E134" s="148" t="s">
        <v>164</v>
      </c>
      <c r="F134" s="149" t="s">
        <v>415</v>
      </c>
      <c r="G134" s="150" t="s">
        <v>149</v>
      </c>
      <c r="H134" s="151">
        <v>14.4</v>
      </c>
      <c r="I134" s="152"/>
      <c r="J134" s="153">
        <f t="shared" si="0"/>
        <v>0</v>
      </c>
      <c r="K134" s="154"/>
      <c r="L134" s="30"/>
      <c r="M134" s="155" t="s">
        <v>1</v>
      </c>
      <c r="N134" s="156" t="s">
        <v>38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7">
        <f t="shared" si="3"/>
        <v>0</v>
      </c>
      <c r="U134" s="158" t="s">
        <v>1</v>
      </c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143</v>
      </c>
      <c r="AT134" s="159" t="s">
        <v>140</v>
      </c>
      <c r="AU134" s="159" t="s">
        <v>144</v>
      </c>
      <c r="AY134" s="14" t="s">
        <v>138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144</v>
      </c>
      <c r="BK134" s="160">
        <f t="shared" si="9"/>
        <v>0</v>
      </c>
      <c r="BL134" s="14" t="s">
        <v>143</v>
      </c>
      <c r="BM134" s="159" t="s">
        <v>416</v>
      </c>
    </row>
    <row r="135" spans="1:65" s="2" customFormat="1" ht="24.2" customHeight="1">
      <c r="A135" s="29"/>
      <c r="B135" s="146"/>
      <c r="C135" s="147" t="s">
        <v>178</v>
      </c>
      <c r="D135" s="147" t="s">
        <v>140</v>
      </c>
      <c r="E135" s="148" t="s">
        <v>168</v>
      </c>
      <c r="F135" s="149" t="s">
        <v>169</v>
      </c>
      <c r="G135" s="150" t="s">
        <v>149</v>
      </c>
      <c r="H135" s="151">
        <v>10.8</v>
      </c>
      <c r="I135" s="152"/>
      <c r="J135" s="153">
        <f t="shared" si="0"/>
        <v>0</v>
      </c>
      <c r="K135" s="154"/>
      <c r="L135" s="30"/>
      <c r="M135" s="155" t="s">
        <v>1</v>
      </c>
      <c r="N135" s="156" t="s">
        <v>38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7">
        <f t="shared" si="3"/>
        <v>0</v>
      </c>
      <c r="U135" s="158" t="s">
        <v>1</v>
      </c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143</v>
      </c>
      <c r="AT135" s="159" t="s">
        <v>140</v>
      </c>
      <c r="AU135" s="159" t="s">
        <v>144</v>
      </c>
      <c r="AY135" s="14" t="s">
        <v>138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144</v>
      </c>
      <c r="BK135" s="160">
        <f t="shared" si="9"/>
        <v>0</v>
      </c>
      <c r="BL135" s="14" t="s">
        <v>143</v>
      </c>
      <c r="BM135" s="159" t="s">
        <v>192</v>
      </c>
    </row>
    <row r="136" spans="1:65" s="2" customFormat="1" ht="16.5" customHeight="1">
      <c r="A136" s="29"/>
      <c r="B136" s="146"/>
      <c r="C136" s="161" t="s">
        <v>329</v>
      </c>
      <c r="D136" s="161" t="s">
        <v>172</v>
      </c>
      <c r="E136" s="162" t="s">
        <v>417</v>
      </c>
      <c r="F136" s="163" t="s">
        <v>418</v>
      </c>
      <c r="G136" s="164" t="s">
        <v>175</v>
      </c>
      <c r="H136" s="165">
        <v>17.28</v>
      </c>
      <c r="I136" s="166"/>
      <c r="J136" s="167">
        <f t="shared" si="0"/>
        <v>0</v>
      </c>
      <c r="K136" s="168"/>
      <c r="L136" s="169"/>
      <c r="M136" s="170" t="s">
        <v>1</v>
      </c>
      <c r="N136" s="171" t="s">
        <v>38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7">
        <f t="shared" si="3"/>
        <v>0</v>
      </c>
      <c r="U136" s="158" t="s">
        <v>1</v>
      </c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171</v>
      </c>
      <c r="AT136" s="159" t="s">
        <v>172</v>
      </c>
      <c r="AU136" s="159" t="s">
        <v>144</v>
      </c>
      <c r="AY136" s="14" t="s">
        <v>138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144</v>
      </c>
      <c r="BK136" s="160">
        <f t="shared" si="9"/>
        <v>0</v>
      </c>
      <c r="BL136" s="14" t="s">
        <v>143</v>
      </c>
      <c r="BM136" s="159" t="s">
        <v>204</v>
      </c>
    </row>
    <row r="137" spans="1:65" s="12" customFormat="1" ht="22.9" customHeight="1">
      <c r="B137" s="133"/>
      <c r="D137" s="134" t="s">
        <v>71</v>
      </c>
      <c r="E137" s="144" t="s">
        <v>178</v>
      </c>
      <c r="F137" s="144" t="s">
        <v>419</v>
      </c>
      <c r="I137" s="136"/>
      <c r="J137" s="145">
        <f>BK137</f>
        <v>0</v>
      </c>
      <c r="L137" s="133"/>
      <c r="M137" s="138"/>
      <c r="N137" s="139"/>
      <c r="O137" s="139"/>
      <c r="P137" s="140">
        <f>P138</f>
        <v>0</v>
      </c>
      <c r="Q137" s="139"/>
      <c r="R137" s="140">
        <f>R138</f>
        <v>0</v>
      </c>
      <c r="S137" s="139"/>
      <c r="T137" s="140">
        <f>T138</f>
        <v>0</v>
      </c>
      <c r="U137" s="141"/>
      <c r="AR137" s="134" t="s">
        <v>80</v>
      </c>
      <c r="AT137" s="142" t="s">
        <v>71</v>
      </c>
      <c r="AU137" s="142" t="s">
        <v>80</v>
      </c>
      <c r="AY137" s="134" t="s">
        <v>138</v>
      </c>
      <c r="BK137" s="143">
        <f>BK138</f>
        <v>0</v>
      </c>
    </row>
    <row r="138" spans="1:65" s="2" customFormat="1" ht="24.2" customHeight="1">
      <c r="A138" s="29"/>
      <c r="B138" s="146"/>
      <c r="C138" s="147" t="s">
        <v>420</v>
      </c>
      <c r="D138" s="147" t="s">
        <v>140</v>
      </c>
      <c r="E138" s="148" t="s">
        <v>421</v>
      </c>
      <c r="F138" s="149" t="s">
        <v>422</v>
      </c>
      <c r="G138" s="150" t="s">
        <v>423</v>
      </c>
      <c r="H138" s="151">
        <v>3</v>
      </c>
      <c r="I138" s="152"/>
      <c r="J138" s="153">
        <f>ROUND(I138*H138,2)</f>
        <v>0</v>
      </c>
      <c r="K138" s="154"/>
      <c r="L138" s="30"/>
      <c r="M138" s="155" t="s">
        <v>1</v>
      </c>
      <c r="N138" s="156" t="s">
        <v>38</v>
      </c>
      <c r="O138" s="58"/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7">
        <f>S138*H138</f>
        <v>0</v>
      </c>
      <c r="U138" s="158" t="s">
        <v>1</v>
      </c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143</v>
      </c>
      <c r="AT138" s="159" t="s">
        <v>140</v>
      </c>
      <c r="AU138" s="159" t="s">
        <v>144</v>
      </c>
      <c r="AY138" s="14" t="s">
        <v>138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144</v>
      </c>
      <c r="BK138" s="160">
        <f>ROUND(I138*H138,2)</f>
        <v>0</v>
      </c>
      <c r="BL138" s="14" t="s">
        <v>143</v>
      </c>
      <c r="BM138" s="159" t="s">
        <v>7</v>
      </c>
    </row>
    <row r="139" spans="1:65" s="12" customFormat="1" ht="22.9" customHeight="1">
      <c r="B139" s="133"/>
      <c r="D139" s="134" t="s">
        <v>71</v>
      </c>
      <c r="E139" s="144" t="s">
        <v>144</v>
      </c>
      <c r="F139" s="144" t="s">
        <v>277</v>
      </c>
      <c r="I139" s="136"/>
      <c r="J139" s="145">
        <f>BK139</f>
        <v>0</v>
      </c>
      <c r="L139" s="133"/>
      <c r="M139" s="138"/>
      <c r="N139" s="139"/>
      <c r="O139" s="139"/>
      <c r="P139" s="140">
        <f>SUM(P140:P141)</f>
        <v>0</v>
      </c>
      <c r="Q139" s="139"/>
      <c r="R139" s="140">
        <f>SUM(R140:R141)</f>
        <v>0</v>
      </c>
      <c r="S139" s="139"/>
      <c r="T139" s="140">
        <f>SUM(T140:T141)</f>
        <v>0</v>
      </c>
      <c r="U139" s="141"/>
      <c r="AR139" s="134" t="s">
        <v>80</v>
      </c>
      <c r="AT139" s="142" t="s">
        <v>71</v>
      </c>
      <c r="AU139" s="142" t="s">
        <v>80</v>
      </c>
      <c r="AY139" s="134" t="s">
        <v>138</v>
      </c>
      <c r="BK139" s="143">
        <f>SUM(BK140:BK141)</f>
        <v>0</v>
      </c>
    </row>
    <row r="140" spans="1:65" s="2" customFormat="1" ht="24.2" customHeight="1">
      <c r="A140" s="29"/>
      <c r="B140" s="146"/>
      <c r="C140" s="147" t="s">
        <v>416</v>
      </c>
      <c r="D140" s="147" t="s">
        <v>140</v>
      </c>
      <c r="E140" s="148" t="s">
        <v>424</v>
      </c>
      <c r="F140" s="149" t="s">
        <v>425</v>
      </c>
      <c r="G140" s="150" t="s">
        <v>149</v>
      </c>
      <c r="H140" s="151">
        <v>0.85</v>
      </c>
      <c r="I140" s="152"/>
      <c r="J140" s="153">
        <f>ROUND(I140*H140,2)</f>
        <v>0</v>
      </c>
      <c r="K140" s="154"/>
      <c r="L140" s="30"/>
      <c r="M140" s="155" t="s">
        <v>1</v>
      </c>
      <c r="N140" s="156" t="s">
        <v>38</v>
      </c>
      <c r="O140" s="58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7">
        <f>S140*H140</f>
        <v>0</v>
      </c>
      <c r="U140" s="158" t="s">
        <v>1</v>
      </c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143</v>
      </c>
      <c r="AT140" s="159" t="s">
        <v>140</v>
      </c>
      <c r="AU140" s="159" t="s">
        <v>144</v>
      </c>
      <c r="AY140" s="14" t="s">
        <v>138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144</v>
      </c>
      <c r="BK140" s="160">
        <f>ROUND(I140*H140,2)</f>
        <v>0</v>
      </c>
      <c r="BL140" s="14" t="s">
        <v>143</v>
      </c>
      <c r="BM140" s="159" t="s">
        <v>226</v>
      </c>
    </row>
    <row r="141" spans="1:65" s="2" customFormat="1" ht="37.9" customHeight="1">
      <c r="A141" s="29"/>
      <c r="B141" s="146"/>
      <c r="C141" s="147" t="s">
        <v>426</v>
      </c>
      <c r="D141" s="147" t="s">
        <v>140</v>
      </c>
      <c r="E141" s="148" t="s">
        <v>427</v>
      </c>
      <c r="F141" s="149" t="s">
        <v>428</v>
      </c>
      <c r="G141" s="150" t="s">
        <v>149</v>
      </c>
      <c r="H141" s="151">
        <v>3.6</v>
      </c>
      <c r="I141" s="152"/>
      <c r="J141" s="153">
        <f>ROUND(I141*H141,2)</f>
        <v>0</v>
      </c>
      <c r="K141" s="154"/>
      <c r="L141" s="30"/>
      <c r="M141" s="155" t="s">
        <v>1</v>
      </c>
      <c r="N141" s="156" t="s">
        <v>38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7">
        <f>S141*H141</f>
        <v>0</v>
      </c>
      <c r="U141" s="158" t="s">
        <v>1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143</v>
      </c>
      <c r="AT141" s="159" t="s">
        <v>140</v>
      </c>
      <c r="AU141" s="159" t="s">
        <v>144</v>
      </c>
      <c r="AY141" s="14" t="s">
        <v>138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144</v>
      </c>
      <c r="BK141" s="160">
        <f>ROUND(I141*H141,2)</f>
        <v>0</v>
      </c>
      <c r="BL141" s="14" t="s">
        <v>143</v>
      </c>
      <c r="BM141" s="159" t="s">
        <v>238</v>
      </c>
    </row>
    <row r="142" spans="1:65" s="12" customFormat="1" ht="22.9" customHeight="1">
      <c r="B142" s="133"/>
      <c r="D142" s="134" t="s">
        <v>71</v>
      </c>
      <c r="E142" s="144" t="s">
        <v>143</v>
      </c>
      <c r="F142" s="144" t="s">
        <v>177</v>
      </c>
      <c r="I142" s="136"/>
      <c r="J142" s="145">
        <f>BK142</f>
        <v>0</v>
      </c>
      <c r="L142" s="133"/>
      <c r="M142" s="138"/>
      <c r="N142" s="139"/>
      <c r="O142" s="139"/>
      <c r="P142" s="140">
        <f>SUM(P143:P150)</f>
        <v>0</v>
      </c>
      <c r="Q142" s="139"/>
      <c r="R142" s="140">
        <f>SUM(R143:R150)</f>
        <v>0</v>
      </c>
      <c r="S142" s="139"/>
      <c r="T142" s="140">
        <f>SUM(T143:T150)</f>
        <v>0</v>
      </c>
      <c r="U142" s="141"/>
      <c r="AR142" s="134" t="s">
        <v>80</v>
      </c>
      <c r="AT142" s="142" t="s">
        <v>71</v>
      </c>
      <c r="AU142" s="142" t="s">
        <v>80</v>
      </c>
      <c r="AY142" s="134" t="s">
        <v>138</v>
      </c>
      <c r="BK142" s="143">
        <f>SUM(BK143:BK150)</f>
        <v>0</v>
      </c>
    </row>
    <row r="143" spans="1:65" s="2" customFormat="1" ht="24.2" customHeight="1">
      <c r="A143" s="29"/>
      <c r="B143" s="146"/>
      <c r="C143" s="147" t="s">
        <v>192</v>
      </c>
      <c r="D143" s="147" t="s">
        <v>140</v>
      </c>
      <c r="E143" s="148" t="s">
        <v>429</v>
      </c>
      <c r="F143" s="149" t="s">
        <v>430</v>
      </c>
      <c r="G143" s="150" t="s">
        <v>142</v>
      </c>
      <c r="H143" s="151">
        <v>1</v>
      </c>
      <c r="I143" s="152"/>
      <c r="J143" s="153">
        <f t="shared" ref="J143:J150" si="10">ROUND(I143*H143,2)</f>
        <v>0</v>
      </c>
      <c r="K143" s="154"/>
      <c r="L143" s="30"/>
      <c r="M143" s="155" t="s">
        <v>1</v>
      </c>
      <c r="N143" s="156" t="s">
        <v>38</v>
      </c>
      <c r="O143" s="58"/>
      <c r="P143" s="157">
        <f t="shared" ref="P143:P150" si="11">O143*H143</f>
        <v>0</v>
      </c>
      <c r="Q143" s="157">
        <v>0</v>
      </c>
      <c r="R143" s="157">
        <f t="shared" ref="R143:R150" si="12">Q143*H143</f>
        <v>0</v>
      </c>
      <c r="S143" s="157">
        <v>0</v>
      </c>
      <c r="T143" s="157">
        <f t="shared" ref="T143:T150" si="13">S143*H143</f>
        <v>0</v>
      </c>
      <c r="U143" s="158" t="s">
        <v>1</v>
      </c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143</v>
      </c>
      <c r="AT143" s="159" t="s">
        <v>140</v>
      </c>
      <c r="AU143" s="159" t="s">
        <v>144</v>
      </c>
      <c r="AY143" s="14" t="s">
        <v>138</v>
      </c>
      <c r="BE143" s="160">
        <f t="shared" ref="BE143:BE150" si="14">IF(N143="základná",J143,0)</f>
        <v>0</v>
      </c>
      <c r="BF143" s="160">
        <f t="shared" ref="BF143:BF150" si="15">IF(N143="znížená",J143,0)</f>
        <v>0</v>
      </c>
      <c r="BG143" s="160">
        <f t="shared" ref="BG143:BG150" si="16">IF(N143="zákl. prenesená",J143,0)</f>
        <v>0</v>
      </c>
      <c r="BH143" s="160">
        <f t="shared" ref="BH143:BH150" si="17">IF(N143="zníž. prenesená",J143,0)</f>
        <v>0</v>
      </c>
      <c r="BI143" s="160">
        <f t="shared" ref="BI143:BI150" si="18">IF(N143="nulová",J143,0)</f>
        <v>0</v>
      </c>
      <c r="BJ143" s="14" t="s">
        <v>144</v>
      </c>
      <c r="BK143" s="160">
        <f t="shared" ref="BK143:BK150" si="19">ROUND(I143*H143,2)</f>
        <v>0</v>
      </c>
      <c r="BL143" s="14" t="s">
        <v>143</v>
      </c>
      <c r="BM143" s="159" t="s">
        <v>252</v>
      </c>
    </row>
    <row r="144" spans="1:65" s="2" customFormat="1" ht="21.75" customHeight="1">
      <c r="A144" s="29"/>
      <c r="B144" s="146"/>
      <c r="C144" s="161" t="s">
        <v>196</v>
      </c>
      <c r="D144" s="161" t="s">
        <v>172</v>
      </c>
      <c r="E144" s="162" t="s">
        <v>431</v>
      </c>
      <c r="F144" s="163" t="s">
        <v>432</v>
      </c>
      <c r="G144" s="164" t="s">
        <v>142</v>
      </c>
      <c r="H144" s="165">
        <v>1</v>
      </c>
      <c r="I144" s="166"/>
      <c r="J144" s="167">
        <f t="shared" si="10"/>
        <v>0</v>
      </c>
      <c r="K144" s="168"/>
      <c r="L144" s="169"/>
      <c r="M144" s="170" t="s">
        <v>1</v>
      </c>
      <c r="N144" s="171" t="s">
        <v>38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7">
        <f t="shared" si="13"/>
        <v>0</v>
      </c>
      <c r="U144" s="158" t="s">
        <v>1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171</v>
      </c>
      <c r="AT144" s="159" t="s">
        <v>172</v>
      </c>
      <c r="AU144" s="159" t="s">
        <v>144</v>
      </c>
      <c r="AY144" s="14" t="s">
        <v>138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144</v>
      </c>
      <c r="BK144" s="160">
        <f t="shared" si="19"/>
        <v>0</v>
      </c>
      <c r="BL144" s="14" t="s">
        <v>143</v>
      </c>
      <c r="BM144" s="159" t="s">
        <v>212</v>
      </c>
    </row>
    <row r="145" spans="1:65" s="2" customFormat="1" ht="24.2" customHeight="1">
      <c r="A145" s="29"/>
      <c r="B145" s="146"/>
      <c r="C145" s="147" t="s">
        <v>204</v>
      </c>
      <c r="D145" s="147" t="s">
        <v>140</v>
      </c>
      <c r="E145" s="148" t="s">
        <v>433</v>
      </c>
      <c r="F145" s="149" t="s">
        <v>434</v>
      </c>
      <c r="G145" s="150" t="s">
        <v>142</v>
      </c>
      <c r="H145" s="151">
        <v>1</v>
      </c>
      <c r="I145" s="152"/>
      <c r="J145" s="153">
        <f t="shared" si="10"/>
        <v>0</v>
      </c>
      <c r="K145" s="154"/>
      <c r="L145" s="30"/>
      <c r="M145" s="155" t="s">
        <v>1</v>
      </c>
      <c r="N145" s="156" t="s">
        <v>38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7">
        <f t="shared" si="13"/>
        <v>0</v>
      </c>
      <c r="U145" s="158" t="s">
        <v>1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143</v>
      </c>
      <c r="AT145" s="159" t="s">
        <v>140</v>
      </c>
      <c r="AU145" s="159" t="s">
        <v>144</v>
      </c>
      <c r="AY145" s="14" t="s">
        <v>138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144</v>
      </c>
      <c r="BK145" s="160">
        <f t="shared" si="19"/>
        <v>0</v>
      </c>
      <c r="BL145" s="14" t="s">
        <v>143</v>
      </c>
      <c r="BM145" s="159" t="s">
        <v>155</v>
      </c>
    </row>
    <row r="146" spans="1:65" s="2" customFormat="1" ht="33" customHeight="1">
      <c r="A146" s="29"/>
      <c r="B146" s="146"/>
      <c r="C146" s="161" t="s">
        <v>208</v>
      </c>
      <c r="D146" s="161" t="s">
        <v>172</v>
      </c>
      <c r="E146" s="162" t="s">
        <v>435</v>
      </c>
      <c r="F146" s="163" t="s">
        <v>436</v>
      </c>
      <c r="G146" s="164" t="s">
        <v>142</v>
      </c>
      <c r="H146" s="165">
        <v>1</v>
      </c>
      <c r="I146" s="166"/>
      <c r="J146" s="167">
        <f t="shared" si="10"/>
        <v>0</v>
      </c>
      <c r="K146" s="168"/>
      <c r="L146" s="169"/>
      <c r="M146" s="170" t="s">
        <v>1</v>
      </c>
      <c r="N146" s="171" t="s">
        <v>38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7">
        <f t="shared" si="13"/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171</v>
      </c>
      <c r="AT146" s="159" t="s">
        <v>172</v>
      </c>
      <c r="AU146" s="159" t="s">
        <v>144</v>
      </c>
      <c r="AY146" s="14" t="s">
        <v>138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144</v>
      </c>
      <c r="BK146" s="160">
        <f t="shared" si="19"/>
        <v>0</v>
      </c>
      <c r="BL146" s="14" t="s">
        <v>143</v>
      </c>
      <c r="BM146" s="159" t="s">
        <v>183</v>
      </c>
    </row>
    <row r="147" spans="1:65" s="2" customFormat="1" ht="24.2" customHeight="1">
      <c r="A147" s="29"/>
      <c r="B147" s="146"/>
      <c r="C147" s="161" t="s">
        <v>226</v>
      </c>
      <c r="D147" s="161" t="s">
        <v>172</v>
      </c>
      <c r="E147" s="162" t="s">
        <v>437</v>
      </c>
      <c r="F147" s="163" t="s">
        <v>438</v>
      </c>
      <c r="G147" s="164" t="s">
        <v>142</v>
      </c>
      <c r="H147" s="165">
        <v>1</v>
      </c>
      <c r="I147" s="166"/>
      <c r="J147" s="167">
        <f t="shared" si="10"/>
        <v>0</v>
      </c>
      <c r="K147" s="168"/>
      <c r="L147" s="169"/>
      <c r="M147" s="170" t="s">
        <v>1</v>
      </c>
      <c r="N147" s="171" t="s">
        <v>38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7">
        <f t="shared" si="13"/>
        <v>0</v>
      </c>
      <c r="U147" s="158" t="s">
        <v>1</v>
      </c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171</v>
      </c>
      <c r="AT147" s="159" t="s">
        <v>172</v>
      </c>
      <c r="AU147" s="159" t="s">
        <v>144</v>
      </c>
      <c r="AY147" s="14" t="s">
        <v>138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144</v>
      </c>
      <c r="BK147" s="160">
        <f t="shared" si="19"/>
        <v>0</v>
      </c>
      <c r="BL147" s="14" t="s">
        <v>143</v>
      </c>
      <c r="BM147" s="159" t="s">
        <v>216</v>
      </c>
    </row>
    <row r="148" spans="1:65" s="2" customFormat="1" ht="24.2" customHeight="1">
      <c r="A148" s="29"/>
      <c r="B148" s="146"/>
      <c r="C148" s="161" t="s">
        <v>247</v>
      </c>
      <c r="D148" s="161" t="s">
        <v>172</v>
      </c>
      <c r="E148" s="162" t="s">
        <v>439</v>
      </c>
      <c r="F148" s="163" t="s">
        <v>440</v>
      </c>
      <c r="G148" s="164" t="s">
        <v>142</v>
      </c>
      <c r="H148" s="165">
        <v>1</v>
      </c>
      <c r="I148" s="166"/>
      <c r="J148" s="167">
        <f t="shared" si="10"/>
        <v>0</v>
      </c>
      <c r="K148" s="168"/>
      <c r="L148" s="169"/>
      <c r="M148" s="170" t="s">
        <v>1</v>
      </c>
      <c r="N148" s="171" t="s">
        <v>38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7">
        <f t="shared" si="13"/>
        <v>0</v>
      </c>
      <c r="U148" s="158" t="s">
        <v>1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171</v>
      </c>
      <c r="AT148" s="159" t="s">
        <v>172</v>
      </c>
      <c r="AU148" s="159" t="s">
        <v>144</v>
      </c>
      <c r="AY148" s="14" t="s">
        <v>138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144</v>
      </c>
      <c r="BK148" s="160">
        <f t="shared" si="19"/>
        <v>0</v>
      </c>
      <c r="BL148" s="14" t="s">
        <v>143</v>
      </c>
      <c r="BM148" s="159" t="s">
        <v>340</v>
      </c>
    </row>
    <row r="149" spans="1:65" s="2" customFormat="1" ht="24.2" customHeight="1">
      <c r="A149" s="29"/>
      <c r="B149" s="146"/>
      <c r="C149" s="147" t="s">
        <v>252</v>
      </c>
      <c r="D149" s="147" t="s">
        <v>140</v>
      </c>
      <c r="E149" s="148" t="s">
        <v>441</v>
      </c>
      <c r="F149" s="149" t="s">
        <v>442</v>
      </c>
      <c r="G149" s="150" t="s">
        <v>142</v>
      </c>
      <c r="H149" s="151">
        <v>1</v>
      </c>
      <c r="I149" s="152"/>
      <c r="J149" s="153">
        <f t="shared" si="10"/>
        <v>0</v>
      </c>
      <c r="K149" s="154"/>
      <c r="L149" s="30"/>
      <c r="M149" s="155" t="s">
        <v>1</v>
      </c>
      <c r="N149" s="156" t="s">
        <v>38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7">
        <f t="shared" si="13"/>
        <v>0</v>
      </c>
      <c r="U149" s="158" t="s">
        <v>1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143</v>
      </c>
      <c r="AT149" s="159" t="s">
        <v>140</v>
      </c>
      <c r="AU149" s="159" t="s">
        <v>144</v>
      </c>
      <c r="AY149" s="14" t="s">
        <v>138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144</v>
      </c>
      <c r="BK149" s="160">
        <f t="shared" si="19"/>
        <v>0</v>
      </c>
      <c r="BL149" s="14" t="s">
        <v>143</v>
      </c>
      <c r="BM149" s="159" t="s">
        <v>394</v>
      </c>
    </row>
    <row r="150" spans="1:65" s="2" customFormat="1" ht="24.2" customHeight="1">
      <c r="A150" s="29"/>
      <c r="B150" s="146"/>
      <c r="C150" s="161" t="s">
        <v>256</v>
      </c>
      <c r="D150" s="161" t="s">
        <v>172</v>
      </c>
      <c r="E150" s="162" t="s">
        <v>443</v>
      </c>
      <c r="F150" s="163" t="s">
        <v>444</v>
      </c>
      <c r="G150" s="164" t="s">
        <v>142</v>
      </c>
      <c r="H150" s="165">
        <v>1</v>
      </c>
      <c r="I150" s="166"/>
      <c r="J150" s="167">
        <f t="shared" si="10"/>
        <v>0</v>
      </c>
      <c r="K150" s="168"/>
      <c r="L150" s="169"/>
      <c r="M150" s="170" t="s">
        <v>1</v>
      </c>
      <c r="N150" s="171" t="s">
        <v>38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7">
        <f t="shared" si="13"/>
        <v>0</v>
      </c>
      <c r="U150" s="158" t="s">
        <v>1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171</v>
      </c>
      <c r="AT150" s="159" t="s">
        <v>172</v>
      </c>
      <c r="AU150" s="159" t="s">
        <v>144</v>
      </c>
      <c r="AY150" s="14" t="s">
        <v>138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144</v>
      </c>
      <c r="BK150" s="160">
        <f t="shared" si="19"/>
        <v>0</v>
      </c>
      <c r="BL150" s="14" t="s">
        <v>143</v>
      </c>
      <c r="BM150" s="159" t="s">
        <v>315</v>
      </c>
    </row>
    <row r="151" spans="1:65" s="12" customFormat="1" ht="22.9" customHeight="1">
      <c r="B151" s="133"/>
      <c r="D151" s="134" t="s">
        <v>71</v>
      </c>
      <c r="E151" s="144" t="s">
        <v>171</v>
      </c>
      <c r="F151" s="144" t="s">
        <v>182</v>
      </c>
      <c r="I151" s="136"/>
      <c r="J151" s="145">
        <f>BK151</f>
        <v>0</v>
      </c>
      <c r="L151" s="133"/>
      <c r="M151" s="138"/>
      <c r="N151" s="139"/>
      <c r="O151" s="139"/>
      <c r="P151" s="140">
        <f>SUM(P152:P179)</f>
        <v>0</v>
      </c>
      <c r="Q151" s="139"/>
      <c r="R151" s="140">
        <f>SUM(R152:R179)</f>
        <v>0</v>
      </c>
      <c r="S151" s="139"/>
      <c r="T151" s="140">
        <f>SUM(T152:T179)</f>
        <v>0</v>
      </c>
      <c r="U151" s="141"/>
      <c r="AR151" s="134" t="s">
        <v>80</v>
      </c>
      <c r="AT151" s="142" t="s">
        <v>71</v>
      </c>
      <c r="AU151" s="142" t="s">
        <v>80</v>
      </c>
      <c r="AY151" s="134" t="s">
        <v>138</v>
      </c>
      <c r="BK151" s="143">
        <f>SUM(BK152:BK179)</f>
        <v>0</v>
      </c>
    </row>
    <row r="152" spans="1:65" s="2" customFormat="1" ht="24.2" customHeight="1">
      <c r="A152" s="29"/>
      <c r="B152" s="146"/>
      <c r="C152" s="147" t="s">
        <v>445</v>
      </c>
      <c r="D152" s="147" t="s">
        <v>140</v>
      </c>
      <c r="E152" s="148" t="s">
        <v>446</v>
      </c>
      <c r="F152" s="149" t="s">
        <v>447</v>
      </c>
      <c r="G152" s="150" t="s">
        <v>186</v>
      </c>
      <c r="H152" s="151">
        <v>36</v>
      </c>
      <c r="I152" s="152"/>
      <c r="J152" s="153">
        <f t="shared" ref="J152:J179" si="20">ROUND(I152*H152,2)</f>
        <v>0</v>
      </c>
      <c r="K152" s="154"/>
      <c r="L152" s="30"/>
      <c r="M152" s="155" t="s">
        <v>1</v>
      </c>
      <c r="N152" s="156" t="s">
        <v>38</v>
      </c>
      <c r="O152" s="58"/>
      <c r="P152" s="157">
        <f t="shared" ref="P152:P179" si="21">O152*H152</f>
        <v>0</v>
      </c>
      <c r="Q152" s="157">
        <v>0</v>
      </c>
      <c r="R152" s="157">
        <f t="shared" ref="R152:R179" si="22">Q152*H152</f>
        <v>0</v>
      </c>
      <c r="S152" s="157">
        <v>0</v>
      </c>
      <c r="T152" s="157">
        <f t="shared" ref="T152:T179" si="23">S152*H152</f>
        <v>0</v>
      </c>
      <c r="U152" s="158" t="s">
        <v>1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143</v>
      </c>
      <c r="AT152" s="159" t="s">
        <v>140</v>
      </c>
      <c r="AU152" s="159" t="s">
        <v>144</v>
      </c>
      <c r="AY152" s="14" t="s">
        <v>138</v>
      </c>
      <c r="BE152" s="160">
        <f t="shared" ref="BE152:BE179" si="24">IF(N152="základná",J152,0)</f>
        <v>0</v>
      </c>
      <c r="BF152" s="160">
        <f t="shared" ref="BF152:BF179" si="25">IF(N152="znížená",J152,0)</f>
        <v>0</v>
      </c>
      <c r="BG152" s="160">
        <f t="shared" ref="BG152:BG179" si="26">IF(N152="zákl. prenesená",J152,0)</f>
        <v>0</v>
      </c>
      <c r="BH152" s="160">
        <f t="shared" ref="BH152:BH179" si="27">IF(N152="zníž. prenesená",J152,0)</f>
        <v>0</v>
      </c>
      <c r="BI152" s="160">
        <f t="shared" ref="BI152:BI179" si="28">IF(N152="nulová",J152,0)</f>
        <v>0</v>
      </c>
      <c r="BJ152" s="14" t="s">
        <v>144</v>
      </c>
      <c r="BK152" s="160">
        <f t="shared" ref="BK152:BK179" si="29">ROUND(I152*H152,2)</f>
        <v>0</v>
      </c>
      <c r="BL152" s="14" t="s">
        <v>143</v>
      </c>
      <c r="BM152" s="159" t="s">
        <v>360</v>
      </c>
    </row>
    <row r="153" spans="1:65" s="2" customFormat="1" ht="24.2" customHeight="1">
      <c r="A153" s="29"/>
      <c r="B153" s="146"/>
      <c r="C153" s="161" t="s">
        <v>448</v>
      </c>
      <c r="D153" s="161" t="s">
        <v>172</v>
      </c>
      <c r="E153" s="162" t="s">
        <v>449</v>
      </c>
      <c r="F153" s="163" t="s">
        <v>450</v>
      </c>
      <c r="G153" s="164" t="s">
        <v>142</v>
      </c>
      <c r="H153" s="165">
        <v>5</v>
      </c>
      <c r="I153" s="166"/>
      <c r="J153" s="167">
        <f t="shared" si="20"/>
        <v>0</v>
      </c>
      <c r="K153" s="168"/>
      <c r="L153" s="169"/>
      <c r="M153" s="170" t="s">
        <v>1</v>
      </c>
      <c r="N153" s="171" t="s">
        <v>38</v>
      </c>
      <c r="O153" s="58"/>
      <c r="P153" s="157">
        <f t="shared" si="21"/>
        <v>0</v>
      </c>
      <c r="Q153" s="157">
        <v>0</v>
      </c>
      <c r="R153" s="157">
        <f t="shared" si="22"/>
        <v>0</v>
      </c>
      <c r="S153" s="157">
        <v>0</v>
      </c>
      <c r="T153" s="157">
        <f t="shared" si="23"/>
        <v>0</v>
      </c>
      <c r="U153" s="158" t="s">
        <v>1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171</v>
      </c>
      <c r="AT153" s="159" t="s">
        <v>172</v>
      </c>
      <c r="AU153" s="159" t="s">
        <v>144</v>
      </c>
      <c r="AY153" s="14" t="s">
        <v>138</v>
      </c>
      <c r="BE153" s="160">
        <f t="shared" si="24"/>
        <v>0</v>
      </c>
      <c r="BF153" s="160">
        <f t="shared" si="25"/>
        <v>0</v>
      </c>
      <c r="BG153" s="160">
        <f t="shared" si="26"/>
        <v>0</v>
      </c>
      <c r="BH153" s="160">
        <f t="shared" si="27"/>
        <v>0</v>
      </c>
      <c r="BI153" s="160">
        <f t="shared" si="28"/>
        <v>0</v>
      </c>
      <c r="BJ153" s="14" t="s">
        <v>144</v>
      </c>
      <c r="BK153" s="160">
        <f t="shared" si="29"/>
        <v>0</v>
      </c>
      <c r="BL153" s="14" t="s">
        <v>143</v>
      </c>
      <c r="BM153" s="159" t="s">
        <v>390</v>
      </c>
    </row>
    <row r="154" spans="1:65" s="2" customFormat="1" ht="24.2" customHeight="1">
      <c r="A154" s="29"/>
      <c r="B154" s="146"/>
      <c r="C154" s="161" t="s">
        <v>451</v>
      </c>
      <c r="D154" s="161" t="s">
        <v>172</v>
      </c>
      <c r="E154" s="162" t="s">
        <v>452</v>
      </c>
      <c r="F154" s="163" t="s">
        <v>453</v>
      </c>
      <c r="G154" s="164" t="s">
        <v>142</v>
      </c>
      <c r="H154" s="165">
        <v>5</v>
      </c>
      <c r="I154" s="166"/>
      <c r="J154" s="167">
        <f t="shared" si="20"/>
        <v>0</v>
      </c>
      <c r="K154" s="168"/>
      <c r="L154" s="169"/>
      <c r="M154" s="170" t="s">
        <v>1</v>
      </c>
      <c r="N154" s="171" t="s">
        <v>38</v>
      </c>
      <c r="O154" s="58"/>
      <c r="P154" s="157">
        <f t="shared" si="21"/>
        <v>0</v>
      </c>
      <c r="Q154" s="157">
        <v>0</v>
      </c>
      <c r="R154" s="157">
        <f t="shared" si="22"/>
        <v>0</v>
      </c>
      <c r="S154" s="157">
        <v>0</v>
      </c>
      <c r="T154" s="157">
        <f t="shared" si="23"/>
        <v>0</v>
      </c>
      <c r="U154" s="158" t="s">
        <v>1</v>
      </c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171</v>
      </c>
      <c r="AT154" s="159" t="s">
        <v>172</v>
      </c>
      <c r="AU154" s="159" t="s">
        <v>144</v>
      </c>
      <c r="AY154" s="14" t="s">
        <v>138</v>
      </c>
      <c r="BE154" s="160">
        <f t="shared" si="24"/>
        <v>0</v>
      </c>
      <c r="BF154" s="160">
        <f t="shared" si="25"/>
        <v>0</v>
      </c>
      <c r="BG154" s="160">
        <f t="shared" si="26"/>
        <v>0</v>
      </c>
      <c r="BH154" s="160">
        <f t="shared" si="27"/>
        <v>0</v>
      </c>
      <c r="BI154" s="160">
        <f t="shared" si="28"/>
        <v>0</v>
      </c>
      <c r="BJ154" s="14" t="s">
        <v>144</v>
      </c>
      <c r="BK154" s="160">
        <f t="shared" si="29"/>
        <v>0</v>
      </c>
      <c r="BL154" s="14" t="s">
        <v>143</v>
      </c>
      <c r="BM154" s="159" t="s">
        <v>378</v>
      </c>
    </row>
    <row r="155" spans="1:65" s="2" customFormat="1" ht="24.2" customHeight="1">
      <c r="A155" s="29"/>
      <c r="B155" s="146"/>
      <c r="C155" s="161" t="s">
        <v>454</v>
      </c>
      <c r="D155" s="161" t="s">
        <v>172</v>
      </c>
      <c r="E155" s="162" t="s">
        <v>455</v>
      </c>
      <c r="F155" s="163" t="s">
        <v>456</v>
      </c>
      <c r="G155" s="164" t="s">
        <v>142</v>
      </c>
      <c r="H155" s="165">
        <v>7</v>
      </c>
      <c r="I155" s="166"/>
      <c r="J155" s="167">
        <f t="shared" si="20"/>
        <v>0</v>
      </c>
      <c r="K155" s="168"/>
      <c r="L155" s="169"/>
      <c r="M155" s="170" t="s">
        <v>1</v>
      </c>
      <c r="N155" s="171" t="s">
        <v>38</v>
      </c>
      <c r="O155" s="58"/>
      <c r="P155" s="157">
        <f t="shared" si="21"/>
        <v>0</v>
      </c>
      <c r="Q155" s="157">
        <v>0</v>
      </c>
      <c r="R155" s="157">
        <f t="shared" si="22"/>
        <v>0</v>
      </c>
      <c r="S155" s="157">
        <v>0</v>
      </c>
      <c r="T155" s="157">
        <f t="shared" si="23"/>
        <v>0</v>
      </c>
      <c r="U155" s="158" t="s">
        <v>1</v>
      </c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171</v>
      </c>
      <c r="AT155" s="159" t="s">
        <v>172</v>
      </c>
      <c r="AU155" s="159" t="s">
        <v>144</v>
      </c>
      <c r="AY155" s="14" t="s">
        <v>138</v>
      </c>
      <c r="BE155" s="160">
        <f t="shared" si="24"/>
        <v>0</v>
      </c>
      <c r="BF155" s="160">
        <f t="shared" si="25"/>
        <v>0</v>
      </c>
      <c r="BG155" s="160">
        <f t="shared" si="26"/>
        <v>0</v>
      </c>
      <c r="BH155" s="160">
        <f t="shared" si="27"/>
        <v>0</v>
      </c>
      <c r="BI155" s="160">
        <f t="shared" si="28"/>
        <v>0</v>
      </c>
      <c r="BJ155" s="14" t="s">
        <v>144</v>
      </c>
      <c r="BK155" s="160">
        <f t="shared" si="29"/>
        <v>0</v>
      </c>
      <c r="BL155" s="14" t="s">
        <v>143</v>
      </c>
      <c r="BM155" s="159" t="s">
        <v>457</v>
      </c>
    </row>
    <row r="156" spans="1:65" s="2" customFormat="1" ht="24.2" customHeight="1">
      <c r="A156" s="29"/>
      <c r="B156" s="146"/>
      <c r="C156" s="147" t="s">
        <v>159</v>
      </c>
      <c r="D156" s="147" t="s">
        <v>140</v>
      </c>
      <c r="E156" s="148" t="s">
        <v>458</v>
      </c>
      <c r="F156" s="149" t="s">
        <v>459</v>
      </c>
      <c r="G156" s="150" t="s">
        <v>186</v>
      </c>
      <c r="H156" s="151">
        <v>31</v>
      </c>
      <c r="I156" s="152"/>
      <c r="J156" s="153">
        <f t="shared" si="20"/>
        <v>0</v>
      </c>
      <c r="K156" s="154"/>
      <c r="L156" s="30"/>
      <c r="M156" s="155" t="s">
        <v>1</v>
      </c>
      <c r="N156" s="156" t="s">
        <v>38</v>
      </c>
      <c r="O156" s="58"/>
      <c r="P156" s="157">
        <f t="shared" si="21"/>
        <v>0</v>
      </c>
      <c r="Q156" s="157">
        <v>0</v>
      </c>
      <c r="R156" s="157">
        <f t="shared" si="22"/>
        <v>0</v>
      </c>
      <c r="S156" s="157">
        <v>0</v>
      </c>
      <c r="T156" s="157">
        <f t="shared" si="23"/>
        <v>0</v>
      </c>
      <c r="U156" s="158" t="s">
        <v>1</v>
      </c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143</v>
      </c>
      <c r="AT156" s="159" t="s">
        <v>140</v>
      </c>
      <c r="AU156" s="159" t="s">
        <v>144</v>
      </c>
      <c r="AY156" s="14" t="s">
        <v>138</v>
      </c>
      <c r="BE156" s="160">
        <f t="shared" si="24"/>
        <v>0</v>
      </c>
      <c r="BF156" s="160">
        <f t="shared" si="25"/>
        <v>0</v>
      </c>
      <c r="BG156" s="160">
        <f t="shared" si="26"/>
        <v>0</v>
      </c>
      <c r="BH156" s="160">
        <f t="shared" si="27"/>
        <v>0</v>
      </c>
      <c r="BI156" s="160">
        <f t="shared" si="28"/>
        <v>0</v>
      </c>
      <c r="BJ156" s="14" t="s">
        <v>144</v>
      </c>
      <c r="BK156" s="160">
        <f t="shared" si="29"/>
        <v>0</v>
      </c>
      <c r="BL156" s="14" t="s">
        <v>143</v>
      </c>
      <c r="BM156" s="159" t="s">
        <v>319</v>
      </c>
    </row>
    <row r="157" spans="1:65" s="2" customFormat="1" ht="24.2" customHeight="1">
      <c r="A157" s="29"/>
      <c r="B157" s="146"/>
      <c r="C157" s="161" t="s">
        <v>183</v>
      </c>
      <c r="D157" s="161" t="s">
        <v>172</v>
      </c>
      <c r="E157" s="162" t="s">
        <v>460</v>
      </c>
      <c r="F157" s="163" t="s">
        <v>461</v>
      </c>
      <c r="G157" s="164" t="s">
        <v>142</v>
      </c>
      <c r="H157" s="165">
        <v>2</v>
      </c>
      <c r="I157" s="166"/>
      <c r="J157" s="167">
        <f t="shared" si="20"/>
        <v>0</v>
      </c>
      <c r="K157" s="168"/>
      <c r="L157" s="169"/>
      <c r="M157" s="170" t="s">
        <v>1</v>
      </c>
      <c r="N157" s="171" t="s">
        <v>38</v>
      </c>
      <c r="O157" s="58"/>
      <c r="P157" s="157">
        <f t="shared" si="21"/>
        <v>0</v>
      </c>
      <c r="Q157" s="157">
        <v>0</v>
      </c>
      <c r="R157" s="157">
        <f t="shared" si="22"/>
        <v>0</v>
      </c>
      <c r="S157" s="157">
        <v>0</v>
      </c>
      <c r="T157" s="157">
        <f t="shared" si="23"/>
        <v>0</v>
      </c>
      <c r="U157" s="158" t="s">
        <v>1</v>
      </c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171</v>
      </c>
      <c r="AT157" s="159" t="s">
        <v>172</v>
      </c>
      <c r="AU157" s="159" t="s">
        <v>144</v>
      </c>
      <c r="AY157" s="14" t="s">
        <v>138</v>
      </c>
      <c r="BE157" s="160">
        <f t="shared" si="24"/>
        <v>0</v>
      </c>
      <c r="BF157" s="160">
        <f t="shared" si="25"/>
        <v>0</v>
      </c>
      <c r="BG157" s="160">
        <f t="shared" si="26"/>
        <v>0</v>
      </c>
      <c r="BH157" s="160">
        <f t="shared" si="27"/>
        <v>0</v>
      </c>
      <c r="BI157" s="160">
        <f t="shared" si="28"/>
        <v>0</v>
      </c>
      <c r="BJ157" s="14" t="s">
        <v>144</v>
      </c>
      <c r="BK157" s="160">
        <f t="shared" si="29"/>
        <v>0</v>
      </c>
      <c r="BL157" s="14" t="s">
        <v>143</v>
      </c>
      <c r="BM157" s="159" t="s">
        <v>367</v>
      </c>
    </row>
    <row r="158" spans="1:65" s="2" customFormat="1" ht="24.2" customHeight="1">
      <c r="A158" s="29"/>
      <c r="B158" s="146"/>
      <c r="C158" s="161" t="s">
        <v>188</v>
      </c>
      <c r="D158" s="161" t="s">
        <v>172</v>
      </c>
      <c r="E158" s="162" t="s">
        <v>462</v>
      </c>
      <c r="F158" s="163" t="s">
        <v>463</v>
      </c>
      <c r="G158" s="164" t="s">
        <v>142</v>
      </c>
      <c r="H158" s="165">
        <v>4</v>
      </c>
      <c r="I158" s="166"/>
      <c r="J158" s="167">
        <f t="shared" si="20"/>
        <v>0</v>
      </c>
      <c r="K158" s="168"/>
      <c r="L158" s="169"/>
      <c r="M158" s="170" t="s">
        <v>1</v>
      </c>
      <c r="N158" s="171" t="s">
        <v>38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7">
        <f t="shared" si="23"/>
        <v>0</v>
      </c>
      <c r="U158" s="158" t="s">
        <v>1</v>
      </c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171</v>
      </c>
      <c r="AT158" s="159" t="s">
        <v>172</v>
      </c>
      <c r="AU158" s="159" t="s">
        <v>144</v>
      </c>
      <c r="AY158" s="14" t="s">
        <v>138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144</v>
      </c>
      <c r="BK158" s="160">
        <f t="shared" si="29"/>
        <v>0</v>
      </c>
      <c r="BL158" s="14" t="s">
        <v>143</v>
      </c>
      <c r="BM158" s="159" t="s">
        <v>371</v>
      </c>
    </row>
    <row r="159" spans="1:65" s="2" customFormat="1" ht="24.2" customHeight="1">
      <c r="A159" s="29"/>
      <c r="B159" s="146"/>
      <c r="C159" s="161" t="s">
        <v>216</v>
      </c>
      <c r="D159" s="161" t="s">
        <v>172</v>
      </c>
      <c r="E159" s="162" t="s">
        <v>464</v>
      </c>
      <c r="F159" s="163" t="s">
        <v>465</v>
      </c>
      <c r="G159" s="164" t="s">
        <v>142</v>
      </c>
      <c r="H159" s="165">
        <v>7</v>
      </c>
      <c r="I159" s="166"/>
      <c r="J159" s="167">
        <f t="shared" si="20"/>
        <v>0</v>
      </c>
      <c r="K159" s="168"/>
      <c r="L159" s="169"/>
      <c r="M159" s="170" t="s">
        <v>1</v>
      </c>
      <c r="N159" s="171" t="s">
        <v>38</v>
      </c>
      <c r="O159" s="58"/>
      <c r="P159" s="157">
        <f t="shared" si="21"/>
        <v>0</v>
      </c>
      <c r="Q159" s="157">
        <v>0</v>
      </c>
      <c r="R159" s="157">
        <f t="shared" si="22"/>
        <v>0</v>
      </c>
      <c r="S159" s="157">
        <v>0</v>
      </c>
      <c r="T159" s="157">
        <f t="shared" si="23"/>
        <v>0</v>
      </c>
      <c r="U159" s="158" t="s">
        <v>1</v>
      </c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171</v>
      </c>
      <c r="AT159" s="159" t="s">
        <v>172</v>
      </c>
      <c r="AU159" s="159" t="s">
        <v>144</v>
      </c>
      <c r="AY159" s="14" t="s">
        <v>138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144</v>
      </c>
      <c r="BK159" s="160">
        <f t="shared" si="29"/>
        <v>0</v>
      </c>
      <c r="BL159" s="14" t="s">
        <v>143</v>
      </c>
      <c r="BM159" s="159" t="s">
        <v>466</v>
      </c>
    </row>
    <row r="160" spans="1:65" s="2" customFormat="1" ht="16.5" customHeight="1">
      <c r="A160" s="29"/>
      <c r="B160" s="146"/>
      <c r="C160" s="147" t="s">
        <v>467</v>
      </c>
      <c r="D160" s="147" t="s">
        <v>140</v>
      </c>
      <c r="E160" s="148" t="s">
        <v>468</v>
      </c>
      <c r="F160" s="149" t="s">
        <v>469</v>
      </c>
      <c r="G160" s="150" t="s">
        <v>142</v>
      </c>
      <c r="H160" s="151">
        <v>45</v>
      </c>
      <c r="I160" s="152"/>
      <c r="J160" s="153">
        <f t="shared" si="20"/>
        <v>0</v>
      </c>
      <c r="K160" s="154"/>
      <c r="L160" s="30"/>
      <c r="M160" s="155" t="s">
        <v>1</v>
      </c>
      <c r="N160" s="156" t="s">
        <v>38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7">
        <f t="shared" si="23"/>
        <v>0</v>
      </c>
      <c r="U160" s="158" t="s">
        <v>1</v>
      </c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143</v>
      </c>
      <c r="AT160" s="159" t="s">
        <v>140</v>
      </c>
      <c r="AU160" s="159" t="s">
        <v>144</v>
      </c>
      <c r="AY160" s="14" t="s">
        <v>138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144</v>
      </c>
      <c r="BK160" s="160">
        <f t="shared" si="29"/>
        <v>0</v>
      </c>
      <c r="BL160" s="14" t="s">
        <v>143</v>
      </c>
      <c r="BM160" s="159" t="s">
        <v>470</v>
      </c>
    </row>
    <row r="161" spans="1:65" s="2" customFormat="1" ht="24.2" customHeight="1">
      <c r="A161" s="29"/>
      <c r="B161" s="146"/>
      <c r="C161" s="161" t="s">
        <v>471</v>
      </c>
      <c r="D161" s="161" t="s">
        <v>172</v>
      </c>
      <c r="E161" s="162" t="s">
        <v>472</v>
      </c>
      <c r="F161" s="163" t="s">
        <v>473</v>
      </c>
      <c r="G161" s="164" t="s">
        <v>142</v>
      </c>
      <c r="H161" s="165">
        <v>43</v>
      </c>
      <c r="I161" s="166"/>
      <c r="J161" s="167">
        <f t="shared" si="20"/>
        <v>0</v>
      </c>
      <c r="K161" s="168"/>
      <c r="L161" s="169"/>
      <c r="M161" s="170" t="s">
        <v>1</v>
      </c>
      <c r="N161" s="171" t="s">
        <v>38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7">
        <f t="shared" si="23"/>
        <v>0</v>
      </c>
      <c r="U161" s="158" t="s">
        <v>1</v>
      </c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171</v>
      </c>
      <c r="AT161" s="159" t="s">
        <v>172</v>
      </c>
      <c r="AU161" s="159" t="s">
        <v>144</v>
      </c>
      <c r="AY161" s="14" t="s">
        <v>138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144</v>
      </c>
      <c r="BK161" s="160">
        <f t="shared" si="29"/>
        <v>0</v>
      </c>
      <c r="BL161" s="14" t="s">
        <v>143</v>
      </c>
      <c r="BM161" s="159" t="s">
        <v>474</v>
      </c>
    </row>
    <row r="162" spans="1:65" s="2" customFormat="1" ht="24.2" customHeight="1">
      <c r="A162" s="29"/>
      <c r="B162" s="146"/>
      <c r="C162" s="161" t="s">
        <v>475</v>
      </c>
      <c r="D162" s="161" t="s">
        <v>172</v>
      </c>
      <c r="E162" s="162" t="s">
        <v>476</v>
      </c>
      <c r="F162" s="163" t="s">
        <v>477</v>
      </c>
      <c r="G162" s="164" t="s">
        <v>142</v>
      </c>
      <c r="H162" s="165">
        <v>2</v>
      </c>
      <c r="I162" s="166"/>
      <c r="J162" s="167">
        <f t="shared" si="20"/>
        <v>0</v>
      </c>
      <c r="K162" s="168"/>
      <c r="L162" s="169"/>
      <c r="M162" s="170" t="s">
        <v>1</v>
      </c>
      <c r="N162" s="171" t="s">
        <v>38</v>
      </c>
      <c r="O162" s="58"/>
      <c r="P162" s="157">
        <f t="shared" si="21"/>
        <v>0</v>
      </c>
      <c r="Q162" s="157">
        <v>0</v>
      </c>
      <c r="R162" s="157">
        <f t="shared" si="22"/>
        <v>0</v>
      </c>
      <c r="S162" s="157">
        <v>0</v>
      </c>
      <c r="T162" s="157">
        <f t="shared" si="23"/>
        <v>0</v>
      </c>
      <c r="U162" s="158" t="s">
        <v>1</v>
      </c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171</v>
      </c>
      <c r="AT162" s="159" t="s">
        <v>172</v>
      </c>
      <c r="AU162" s="159" t="s">
        <v>144</v>
      </c>
      <c r="AY162" s="14" t="s">
        <v>138</v>
      </c>
      <c r="BE162" s="160">
        <f t="shared" si="24"/>
        <v>0</v>
      </c>
      <c r="BF162" s="160">
        <f t="shared" si="25"/>
        <v>0</v>
      </c>
      <c r="BG162" s="160">
        <f t="shared" si="26"/>
        <v>0</v>
      </c>
      <c r="BH162" s="160">
        <f t="shared" si="27"/>
        <v>0</v>
      </c>
      <c r="BI162" s="160">
        <f t="shared" si="28"/>
        <v>0</v>
      </c>
      <c r="BJ162" s="14" t="s">
        <v>144</v>
      </c>
      <c r="BK162" s="160">
        <f t="shared" si="29"/>
        <v>0</v>
      </c>
      <c r="BL162" s="14" t="s">
        <v>143</v>
      </c>
      <c r="BM162" s="159" t="s">
        <v>478</v>
      </c>
    </row>
    <row r="163" spans="1:65" s="2" customFormat="1" ht="16.5" customHeight="1">
      <c r="A163" s="29"/>
      <c r="B163" s="146"/>
      <c r="C163" s="147" t="s">
        <v>479</v>
      </c>
      <c r="D163" s="147" t="s">
        <v>140</v>
      </c>
      <c r="E163" s="148" t="s">
        <v>480</v>
      </c>
      <c r="F163" s="149" t="s">
        <v>481</v>
      </c>
      <c r="G163" s="150" t="s">
        <v>142</v>
      </c>
      <c r="H163" s="151">
        <v>5</v>
      </c>
      <c r="I163" s="152"/>
      <c r="J163" s="153">
        <f t="shared" si="20"/>
        <v>0</v>
      </c>
      <c r="K163" s="154"/>
      <c r="L163" s="30"/>
      <c r="M163" s="155" t="s">
        <v>1</v>
      </c>
      <c r="N163" s="156" t="s">
        <v>38</v>
      </c>
      <c r="O163" s="58"/>
      <c r="P163" s="157">
        <f t="shared" si="21"/>
        <v>0</v>
      </c>
      <c r="Q163" s="157">
        <v>0</v>
      </c>
      <c r="R163" s="157">
        <f t="shared" si="22"/>
        <v>0</v>
      </c>
      <c r="S163" s="157">
        <v>0</v>
      </c>
      <c r="T163" s="157">
        <f t="shared" si="23"/>
        <v>0</v>
      </c>
      <c r="U163" s="158" t="s">
        <v>1</v>
      </c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143</v>
      </c>
      <c r="AT163" s="159" t="s">
        <v>140</v>
      </c>
      <c r="AU163" s="159" t="s">
        <v>144</v>
      </c>
      <c r="AY163" s="14" t="s">
        <v>138</v>
      </c>
      <c r="BE163" s="160">
        <f t="shared" si="24"/>
        <v>0</v>
      </c>
      <c r="BF163" s="160">
        <f t="shared" si="25"/>
        <v>0</v>
      </c>
      <c r="BG163" s="160">
        <f t="shared" si="26"/>
        <v>0</v>
      </c>
      <c r="BH163" s="160">
        <f t="shared" si="27"/>
        <v>0</v>
      </c>
      <c r="BI163" s="160">
        <f t="shared" si="28"/>
        <v>0</v>
      </c>
      <c r="BJ163" s="14" t="s">
        <v>144</v>
      </c>
      <c r="BK163" s="160">
        <f t="shared" si="29"/>
        <v>0</v>
      </c>
      <c r="BL163" s="14" t="s">
        <v>143</v>
      </c>
      <c r="BM163" s="159" t="s">
        <v>229</v>
      </c>
    </row>
    <row r="164" spans="1:65" s="2" customFormat="1" ht="24.2" customHeight="1">
      <c r="A164" s="29"/>
      <c r="B164" s="146"/>
      <c r="C164" s="161" t="s">
        <v>482</v>
      </c>
      <c r="D164" s="161" t="s">
        <v>172</v>
      </c>
      <c r="E164" s="162" t="s">
        <v>483</v>
      </c>
      <c r="F164" s="163" t="s">
        <v>484</v>
      </c>
      <c r="G164" s="164" t="s">
        <v>142</v>
      </c>
      <c r="H164" s="165">
        <v>5</v>
      </c>
      <c r="I164" s="166"/>
      <c r="J164" s="167">
        <f t="shared" si="20"/>
        <v>0</v>
      </c>
      <c r="K164" s="168"/>
      <c r="L164" s="169"/>
      <c r="M164" s="170" t="s">
        <v>1</v>
      </c>
      <c r="N164" s="171" t="s">
        <v>38</v>
      </c>
      <c r="O164" s="58"/>
      <c r="P164" s="157">
        <f t="shared" si="21"/>
        <v>0</v>
      </c>
      <c r="Q164" s="157">
        <v>0</v>
      </c>
      <c r="R164" s="157">
        <f t="shared" si="22"/>
        <v>0</v>
      </c>
      <c r="S164" s="157">
        <v>0</v>
      </c>
      <c r="T164" s="157">
        <f t="shared" si="23"/>
        <v>0</v>
      </c>
      <c r="U164" s="158" t="s">
        <v>1</v>
      </c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171</v>
      </c>
      <c r="AT164" s="159" t="s">
        <v>172</v>
      </c>
      <c r="AU164" s="159" t="s">
        <v>144</v>
      </c>
      <c r="AY164" s="14" t="s">
        <v>138</v>
      </c>
      <c r="BE164" s="160">
        <f t="shared" si="24"/>
        <v>0</v>
      </c>
      <c r="BF164" s="160">
        <f t="shared" si="25"/>
        <v>0</v>
      </c>
      <c r="BG164" s="160">
        <f t="shared" si="26"/>
        <v>0</v>
      </c>
      <c r="BH164" s="160">
        <f t="shared" si="27"/>
        <v>0</v>
      </c>
      <c r="BI164" s="160">
        <f t="shared" si="28"/>
        <v>0</v>
      </c>
      <c r="BJ164" s="14" t="s">
        <v>144</v>
      </c>
      <c r="BK164" s="160">
        <f t="shared" si="29"/>
        <v>0</v>
      </c>
      <c r="BL164" s="14" t="s">
        <v>143</v>
      </c>
      <c r="BM164" s="159" t="s">
        <v>485</v>
      </c>
    </row>
    <row r="165" spans="1:65" s="2" customFormat="1" ht="16.5" customHeight="1">
      <c r="A165" s="29"/>
      <c r="B165" s="146"/>
      <c r="C165" s="147" t="s">
        <v>486</v>
      </c>
      <c r="D165" s="147" t="s">
        <v>140</v>
      </c>
      <c r="E165" s="148" t="s">
        <v>487</v>
      </c>
      <c r="F165" s="149" t="s">
        <v>488</v>
      </c>
      <c r="G165" s="150" t="s">
        <v>142</v>
      </c>
      <c r="H165" s="151">
        <v>16</v>
      </c>
      <c r="I165" s="152"/>
      <c r="J165" s="153">
        <f t="shared" si="20"/>
        <v>0</v>
      </c>
      <c r="K165" s="154"/>
      <c r="L165" s="30"/>
      <c r="M165" s="155" t="s">
        <v>1</v>
      </c>
      <c r="N165" s="156" t="s">
        <v>38</v>
      </c>
      <c r="O165" s="58"/>
      <c r="P165" s="157">
        <f t="shared" si="21"/>
        <v>0</v>
      </c>
      <c r="Q165" s="157">
        <v>0</v>
      </c>
      <c r="R165" s="157">
        <f t="shared" si="22"/>
        <v>0</v>
      </c>
      <c r="S165" s="157">
        <v>0</v>
      </c>
      <c r="T165" s="157">
        <f t="shared" si="23"/>
        <v>0</v>
      </c>
      <c r="U165" s="158" t="s">
        <v>1</v>
      </c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143</v>
      </c>
      <c r="AT165" s="159" t="s">
        <v>140</v>
      </c>
      <c r="AU165" s="159" t="s">
        <v>144</v>
      </c>
      <c r="AY165" s="14" t="s">
        <v>138</v>
      </c>
      <c r="BE165" s="160">
        <f t="shared" si="24"/>
        <v>0</v>
      </c>
      <c r="BF165" s="160">
        <f t="shared" si="25"/>
        <v>0</v>
      </c>
      <c r="BG165" s="160">
        <f t="shared" si="26"/>
        <v>0</v>
      </c>
      <c r="BH165" s="160">
        <f t="shared" si="27"/>
        <v>0</v>
      </c>
      <c r="BI165" s="160">
        <f t="shared" si="28"/>
        <v>0</v>
      </c>
      <c r="BJ165" s="14" t="s">
        <v>144</v>
      </c>
      <c r="BK165" s="160">
        <f t="shared" si="29"/>
        <v>0</v>
      </c>
      <c r="BL165" s="14" t="s">
        <v>143</v>
      </c>
      <c r="BM165" s="159" t="s">
        <v>489</v>
      </c>
    </row>
    <row r="166" spans="1:65" s="2" customFormat="1" ht="24.2" customHeight="1">
      <c r="A166" s="29"/>
      <c r="B166" s="146"/>
      <c r="C166" s="161" t="s">
        <v>490</v>
      </c>
      <c r="D166" s="161" t="s">
        <v>172</v>
      </c>
      <c r="E166" s="162" t="s">
        <v>491</v>
      </c>
      <c r="F166" s="163" t="s">
        <v>492</v>
      </c>
      <c r="G166" s="164" t="s">
        <v>142</v>
      </c>
      <c r="H166" s="165">
        <v>16</v>
      </c>
      <c r="I166" s="166"/>
      <c r="J166" s="167">
        <f t="shared" si="20"/>
        <v>0</v>
      </c>
      <c r="K166" s="168"/>
      <c r="L166" s="169"/>
      <c r="M166" s="170" t="s">
        <v>1</v>
      </c>
      <c r="N166" s="171" t="s">
        <v>38</v>
      </c>
      <c r="O166" s="58"/>
      <c r="P166" s="157">
        <f t="shared" si="21"/>
        <v>0</v>
      </c>
      <c r="Q166" s="157">
        <v>0</v>
      </c>
      <c r="R166" s="157">
        <f t="shared" si="22"/>
        <v>0</v>
      </c>
      <c r="S166" s="157">
        <v>0</v>
      </c>
      <c r="T166" s="157">
        <f t="shared" si="23"/>
        <v>0</v>
      </c>
      <c r="U166" s="158" t="s">
        <v>1</v>
      </c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171</v>
      </c>
      <c r="AT166" s="159" t="s">
        <v>172</v>
      </c>
      <c r="AU166" s="159" t="s">
        <v>144</v>
      </c>
      <c r="AY166" s="14" t="s">
        <v>138</v>
      </c>
      <c r="BE166" s="160">
        <f t="shared" si="24"/>
        <v>0</v>
      </c>
      <c r="BF166" s="160">
        <f t="shared" si="25"/>
        <v>0</v>
      </c>
      <c r="BG166" s="160">
        <f t="shared" si="26"/>
        <v>0</v>
      </c>
      <c r="BH166" s="160">
        <f t="shared" si="27"/>
        <v>0</v>
      </c>
      <c r="BI166" s="160">
        <f t="shared" si="28"/>
        <v>0</v>
      </c>
      <c r="BJ166" s="14" t="s">
        <v>144</v>
      </c>
      <c r="BK166" s="160">
        <f t="shared" si="29"/>
        <v>0</v>
      </c>
      <c r="BL166" s="14" t="s">
        <v>143</v>
      </c>
      <c r="BM166" s="159" t="s">
        <v>445</v>
      </c>
    </row>
    <row r="167" spans="1:65" s="2" customFormat="1" ht="16.5" customHeight="1">
      <c r="A167" s="29"/>
      <c r="B167" s="146"/>
      <c r="C167" s="147" t="s">
        <v>493</v>
      </c>
      <c r="D167" s="147" t="s">
        <v>140</v>
      </c>
      <c r="E167" s="148" t="s">
        <v>494</v>
      </c>
      <c r="F167" s="149" t="s">
        <v>495</v>
      </c>
      <c r="G167" s="150" t="s">
        <v>142</v>
      </c>
      <c r="H167" s="151">
        <v>5</v>
      </c>
      <c r="I167" s="152"/>
      <c r="J167" s="153">
        <f t="shared" si="20"/>
        <v>0</v>
      </c>
      <c r="K167" s="154"/>
      <c r="L167" s="30"/>
      <c r="M167" s="155" t="s">
        <v>1</v>
      </c>
      <c r="N167" s="156" t="s">
        <v>38</v>
      </c>
      <c r="O167" s="58"/>
      <c r="P167" s="157">
        <f t="shared" si="21"/>
        <v>0</v>
      </c>
      <c r="Q167" s="157">
        <v>0</v>
      </c>
      <c r="R167" s="157">
        <f t="shared" si="22"/>
        <v>0</v>
      </c>
      <c r="S167" s="157">
        <v>0</v>
      </c>
      <c r="T167" s="157">
        <f t="shared" si="23"/>
        <v>0</v>
      </c>
      <c r="U167" s="158" t="s">
        <v>1</v>
      </c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143</v>
      </c>
      <c r="AT167" s="159" t="s">
        <v>140</v>
      </c>
      <c r="AU167" s="159" t="s">
        <v>144</v>
      </c>
      <c r="AY167" s="14" t="s">
        <v>138</v>
      </c>
      <c r="BE167" s="160">
        <f t="shared" si="24"/>
        <v>0</v>
      </c>
      <c r="BF167" s="160">
        <f t="shared" si="25"/>
        <v>0</v>
      </c>
      <c r="BG167" s="160">
        <f t="shared" si="26"/>
        <v>0</v>
      </c>
      <c r="BH167" s="160">
        <f t="shared" si="27"/>
        <v>0</v>
      </c>
      <c r="BI167" s="160">
        <f t="shared" si="28"/>
        <v>0</v>
      </c>
      <c r="BJ167" s="14" t="s">
        <v>144</v>
      </c>
      <c r="BK167" s="160">
        <f t="shared" si="29"/>
        <v>0</v>
      </c>
      <c r="BL167" s="14" t="s">
        <v>143</v>
      </c>
      <c r="BM167" s="159" t="s">
        <v>451</v>
      </c>
    </row>
    <row r="168" spans="1:65" s="2" customFormat="1" ht="24.2" customHeight="1">
      <c r="A168" s="29"/>
      <c r="B168" s="146"/>
      <c r="C168" s="161" t="s">
        <v>496</v>
      </c>
      <c r="D168" s="161" t="s">
        <v>172</v>
      </c>
      <c r="E168" s="162" t="s">
        <v>497</v>
      </c>
      <c r="F168" s="163" t="s">
        <v>498</v>
      </c>
      <c r="G168" s="164" t="s">
        <v>142</v>
      </c>
      <c r="H168" s="165">
        <v>5</v>
      </c>
      <c r="I168" s="166"/>
      <c r="J168" s="167">
        <f t="shared" si="20"/>
        <v>0</v>
      </c>
      <c r="K168" s="168"/>
      <c r="L168" s="169"/>
      <c r="M168" s="170" t="s">
        <v>1</v>
      </c>
      <c r="N168" s="171" t="s">
        <v>38</v>
      </c>
      <c r="O168" s="58"/>
      <c r="P168" s="157">
        <f t="shared" si="21"/>
        <v>0</v>
      </c>
      <c r="Q168" s="157">
        <v>0</v>
      </c>
      <c r="R168" s="157">
        <f t="shared" si="22"/>
        <v>0</v>
      </c>
      <c r="S168" s="157">
        <v>0</v>
      </c>
      <c r="T168" s="157">
        <f t="shared" si="23"/>
        <v>0</v>
      </c>
      <c r="U168" s="158" t="s">
        <v>1</v>
      </c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171</v>
      </c>
      <c r="AT168" s="159" t="s">
        <v>172</v>
      </c>
      <c r="AU168" s="159" t="s">
        <v>144</v>
      </c>
      <c r="AY168" s="14" t="s">
        <v>138</v>
      </c>
      <c r="BE168" s="160">
        <f t="shared" si="24"/>
        <v>0</v>
      </c>
      <c r="BF168" s="160">
        <f t="shared" si="25"/>
        <v>0</v>
      </c>
      <c r="BG168" s="160">
        <f t="shared" si="26"/>
        <v>0</v>
      </c>
      <c r="BH168" s="160">
        <f t="shared" si="27"/>
        <v>0</v>
      </c>
      <c r="BI168" s="160">
        <f t="shared" si="28"/>
        <v>0</v>
      </c>
      <c r="BJ168" s="14" t="s">
        <v>144</v>
      </c>
      <c r="BK168" s="160">
        <f t="shared" si="29"/>
        <v>0</v>
      </c>
      <c r="BL168" s="14" t="s">
        <v>143</v>
      </c>
      <c r="BM168" s="159" t="s">
        <v>467</v>
      </c>
    </row>
    <row r="169" spans="1:65" s="2" customFormat="1" ht="16.5" customHeight="1">
      <c r="A169" s="29"/>
      <c r="B169" s="146"/>
      <c r="C169" s="147" t="s">
        <v>382</v>
      </c>
      <c r="D169" s="147" t="s">
        <v>140</v>
      </c>
      <c r="E169" s="148" t="s">
        <v>499</v>
      </c>
      <c r="F169" s="149" t="s">
        <v>500</v>
      </c>
      <c r="G169" s="150" t="s">
        <v>142</v>
      </c>
      <c r="H169" s="151">
        <v>10</v>
      </c>
      <c r="I169" s="152"/>
      <c r="J169" s="153">
        <f t="shared" si="20"/>
        <v>0</v>
      </c>
      <c r="K169" s="154"/>
      <c r="L169" s="30"/>
      <c r="M169" s="155" t="s">
        <v>1</v>
      </c>
      <c r="N169" s="156" t="s">
        <v>38</v>
      </c>
      <c r="O169" s="58"/>
      <c r="P169" s="157">
        <f t="shared" si="21"/>
        <v>0</v>
      </c>
      <c r="Q169" s="157">
        <v>0</v>
      </c>
      <c r="R169" s="157">
        <f t="shared" si="22"/>
        <v>0</v>
      </c>
      <c r="S169" s="157">
        <v>0</v>
      </c>
      <c r="T169" s="157">
        <f t="shared" si="23"/>
        <v>0</v>
      </c>
      <c r="U169" s="158" t="s">
        <v>1</v>
      </c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143</v>
      </c>
      <c r="AT169" s="159" t="s">
        <v>140</v>
      </c>
      <c r="AU169" s="159" t="s">
        <v>144</v>
      </c>
      <c r="AY169" s="14" t="s">
        <v>138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4" t="s">
        <v>144</v>
      </c>
      <c r="BK169" s="160">
        <f t="shared" si="29"/>
        <v>0</v>
      </c>
      <c r="BL169" s="14" t="s">
        <v>143</v>
      </c>
      <c r="BM169" s="159" t="s">
        <v>501</v>
      </c>
    </row>
    <row r="170" spans="1:65" s="2" customFormat="1" ht="24.2" customHeight="1">
      <c r="A170" s="29"/>
      <c r="B170" s="146"/>
      <c r="C170" s="161" t="s">
        <v>378</v>
      </c>
      <c r="D170" s="161" t="s">
        <v>172</v>
      </c>
      <c r="E170" s="162" t="s">
        <v>502</v>
      </c>
      <c r="F170" s="163" t="s">
        <v>503</v>
      </c>
      <c r="G170" s="164" t="s">
        <v>142</v>
      </c>
      <c r="H170" s="165">
        <v>10</v>
      </c>
      <c r="I170" s="166"/>
      <c r="J170" s="167">
        <f t="shared" si="20"/>
        <v>0</v>
      </c>
      <c r="K170" s="168"/>
      <c r="L170" s="169"/>
      <c r="M170" s="170" t="s">
        <v>1</v>
      </c>
      <c r="N170" s="171" t="s">
        <v>38</v>
      </c>
      <c r="O170" s="58"/>
      <c r="P170" s="157">
        <f t="shared" si="21"/>
        <v>0</v>
      </c>
      <c r="Q170" s="157">
        <v>0</v>
      </c>
      <c r="R170" s="157">
        <f t="shared" si="22"/>
        <v>0</v>
      </c>
      <c r="S170" s="157">
        <v>0</v>
      </c>
      <c r="T170" s="157">
        <f t="shared" si="23"/>
        <v>0</v>
      </c>
      <c r="U170" s="158" t="s">
        <v>1</v>
      </c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171</v>
      </c>
      <c r="AT170" s="159" t="s">
        <v>172</v>
      </c>
      <c r="AU170" s="159" t="s">
        <v>144</v>
      </c>
      <c r="AY170" s="14" t="s">
        <v>138</v>
      </c>
      <c r="BE170" s="160">
        <f t="shared" si="24"/>
        <v>0</v>
      </c>
      <c r="BF170" s="160">
        <f t="shared" si="25"/>
        <v>0</v>
      </c>
      <c r="BG170" s="160">
        <f t="shared" si="26"/>
        <v>0</v>
      </c>
      <c r="BH170" s="160">
        <f t="shared" si="27"/>
        <v>0</v>
      </c>
      <c r="BI170" s="160">
        <f t="shared" si="28"/>
        <v>0</v>
      </c>
      <c r="BJ170" s="14" t="s">
        <v>144</v>
      </c>
      <c r="BK170" s="160">
        <f t="shared" si="29"/>
        <v>0</v>
      </c>
      <c r="BL170" s="14" t="s">
        <v>143</v>
      </c>
      <c r="BM170" s="159" t="s">
        <v>504</v>
      </c>
    </row>
    <row r="171" spans="1:65" s="2" customFormat="1" ht="16.5" customHeight="1">
      <c r="A171" s="29"/>
      <c r="B171" s="146"/>
      <c r="C171" s="147" t="s">
        <v>317</v>
      </c>
      <c r="D171" s="147" t="s">
        <v>140</v>
      </c>
      <c r="E171" s="148" t="s">
        <v>505</v>
      </c>
      <c r="F171" s="149" t="s">
        <v>506</v>
      </c>
      <c r="G171" s="150" t="s">
        <v>142</v>
      </c>
      <c r="H171" s="151">
        <v>10</v>
      </c>
      <c r="I171" s="152"/>
      <c r="J171" s="153">
        <f t="shared" si="20"/>
        <v>0</v>
      </c>
      <c r="K171" s="154"/>
      <c r="L171" s="30"/>
      <c r="M171" s="155" t="s">
        <v>1</v>
      </c>
      <c r="N171" s="156" t="s">
        <v>38</v>
      </c>
      <c r="O171" s="58"/>
      <c r="P171" s="157">
        <f t="shared" si="21"/>
        <v>0</v>
      </c>
      <c r="Q171" s="157">
        <v>0</v>
      </c>
      <c r="R171" s="157">
        <f t="shared" si="22"/>
        <v>0</v>
      </c>
      <c r="S171" s="157">
        <v>0</v>
      </c>
      <c r="T171" s="157">
        <f t="shared" si="23"/>
        <v>0</v>
      </c>
      <c r="U171" s="158" t="s">
        <v>1</v>
      </c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143</v>
      </c>
      <c r="AT171" s="159" t="s">
        <v>140</v>
      </c>
      <c r="AU171" s="159" t="s">
        <v>144</v>
      </c>
      <c r="AY171" s="14" t="s">
        <v>138</v>
      </c>
      <c r="BE171" s="160">
        <f t="shared" si="24"/>
        <v>0</v>
      </c>
      <c r="BF171" s="160">
        <f t="shared" si="25"/>
        <v>0</v>
      </c>
      <c r="BG171" s="160">
        <f t="shared" si="26"/>
        <v>0</v>
      </c>
      <c r="BH171" s="160">
        <f t="shared" si="27"/>
        <v>0</v>
      </c>
      <c r="BI171" s="160">
        <f t="shared" si="28"/>
        <v>0</v>
      </c>
      <c r="BJ171" s="14" t="s">
        <v>144</v>
      </c>
      <c r="BK171" s="160">
        <f t="shared" si="29"/>
        <v>0</v>
      </c>
      <c r="BL171" s="14" t="s">
        <v>143</v>
      </c>
      <c r="BM171" s="159" t="s">
        <v>479</v>
      </c>
    </row>
    <row r="172" spans="1:65" s="2" customFormat="1" ht="24.2" customHeight="1">
      <c r="A172" s="29"/>
      <c r="B172" s="146"/>
      <c r="C172" s="161" t="s">
        <v>457</v>
      </c>
      <c r="D172" s="161" t="s">
        <v>172</v>
      </c>
      <c r="E172" s="162" t="s">
        <v>507</v>
      </c>
      <c r="F172" s="163" t="s">
        <v>508</v>
      </c>
      <c r="G172" s="164" t="s">
        <v>142</v>
      </c>
      <c r="H172" s="165">
        <v>3</v>
      </c>
      <c r="I172" s="166"/>
      <c r="J172" s="167">
        <f t="shared" si="20"/>
        <v>0</v>
      </c>
      <c r="K172" s="168"/>
      <c r="L172" s="169"/>
      <c r="M172" s="170" t="s">
        <v>1</v>
      </c>
      <c r="N172" s="171" t="s">
        <v>38</v>
      </c>
      <c r="O172" s="58"/>
      <c r="P172" s="157">
        <f t="shared" si="21"/>
        <v>0</v>
      </c>
      <c r="Q172" s="157">
        <v>0</v>
      </c>
      <c r="R172" s="157">
        <f t="shared" si="22"/>
        <v>0</v>
      </c>
      <c r="S172" s="157">
        <v>0</v>
      </c>
      <c r="T172" s="157">
        <f t="shared" si="23"/>
        <v>0</v>
      </c>
      <c r="U172" s="158" t="s">
        <v>1</v>
      </c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171</v>
      </c>
      <c r="AT172" s="159" t="s">
        <v>172</v>
      </c>
      <c r="AU172" s="159" t="s">
        <v>144</v>
      </c>
      <c r="AY172" s="14" t="s">
        <v>138</v>
      </c>
      <c r="BE172" s="160">
        <f t="shared" si="24"/>
        <v>0</v>
      </c>
      <c r="BF172" s="160">
        <f t="shared" si="25"/>
        <v>0</v>
      </c>
      <c r="BG172" s="160">
        <f t="shared" si="26"/>
        <v>0</v>
      </c>
      <c r="BH172" s="160">
        <f t="shared" si="27"/>
        <v>0</v>
      </c>
      <c r="BI172" s="160">
        <f t="shared" si="28"/>
        <v>0</v>
      </c>
      <c r="BJ172" s="14" t="s">
        <v>144</v>
      </c>
      <c r="BK172" s="160">
        <f t="shared" si="29"/>
        <v>0</v>
      </c>
      <c r="BL172" s="14" t="s">
        <v>143</v>
      </c>
      <c r="BM172" s="159" t="s">
        <v>509</v>
      </c>
    </row>
    <row r="173" spans="1:65" s="2" customFormat="1" ht="24.2" customHeight="1">
      <c r="A173" s="29"/>
      <c r="B173" s="146"/>
      <c r="C173" s="161" t="s">
        <v>509</v>
      </c>
      <c r="D173" s="161" t="s">
        <v>172</v>
      </c>
      <c r="E173" s="162" t="s">
        <v>510</v>
      </c>
      <c r="F173" s="163" t="s">
        <v>511</v>
      </c>
      <c r="G173" s="164" t="s">
        <v>142</v>
      </c>
      <c r="H173" s="165">
        <v>7</v>
      </c>
      <c r="I173" s="166"/>
      <c r="J173" s="167">
        <f t="shared" si="20"/>
        <v>0</v>
      </c>
      <c r="K173" s="168"/>
      <c r="L173" s="169"/>
      <c r="M173" s="170" t="s">
        <v>1</v>
      </c>
      <c r="N173" s="171" t="s">
        <v>38</v>
      </c>
      <c r="O173" s="58"/>
      <c r="P173" s="157">
        <f t="shared" si="21"/>
        <v>0</v>
      </c>
      <c r="Q173" s="157">
        <v>0</v>
      </c>
      <c r="R173" s="157">
        <f t="shared" si="22"/>
        <v>0</v>
      </c>
      <c r="S173" s="157">
        <v>0</v>
      </c>
      <c r="T173" s="157">
        <f t="shared" si="23"/>
        <v>0</v>
      </c>
      <c r="U173" s="158" t="s">
        <v>1</v>
      </c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171</v>
      </c>
      <c r="AT173" s="159" t="s">
        <v>172</v>
      </c>
      <c r="AU173" s="159" t="s">
        <v>144</v>
      </c>
      <c r="AY173" s="14" t="s">
        <v>138</v>
      </c>
      <c r="BE173" s="160">
        <f t="shared" si="24"/>
        <v>0</v>
      </c>
      <c r="BF173" s="160">
        <f t="shared" si="25"/>
        <v>0</v>
      </c>
      <c r="BG173" s="160">
        <f t="shared" si="26"/>
        <v>0</v>
      </c>
      <c r="BH173" s="160">
        <f t="shared" si="27"/>
        <v>0</v>
      </c>
      <c r="BI173" s="160">
        <f t="shared" si="28"/>
        <v>0</v>
      </c>
      <c r="BJ173" s="14" t="s">
        <v>144</v>
      </c>
      <c r="BK173" s="160">
        <f t="shared" si="29"/>
        <v>0</v>
      </c>
      <c r="BL173" s="14" t="s">
        <v>143</v>
      </c>
      <c r="BM173" s="159" t="s">
        <v>512</v>
      </c>
    </row>
    <row r="174" spans="1:65" s="2" customFormat="1" ht="16.5" customHeight="1">
      <c r="A174" s="29"/>
      <c r="B174" s="146"/>
      <c r="C174" s="147" t="s">
        <v>513</v>
      </c>
      <c r="D174" s="147" t="s">
        <v>140</v>
      </c>
      <c r="E174" s="148" t="s">
        <v>514</v>
      </c>
      <c r="F174" s="149" t="s">
        <v>515</v>
      </c>
      <c r="G174" s="150" t="s">
        <v>142</v>
      </c>
      <c r="H174" s="151">
        <v>6</v>
      </c>
      <c r="I174" s="152"/>
      <c r="J174" s="153">
        <f t="shared" si="20"/>
        <v>0</v>
      </c>
      <c r="K174" s="154"/>
      <c r="L174" s="30"/>
      <c r="M174" s="155" t="s">
        <v>1</v>
      </c>
      <c r="N174" s="156" t="s">
        <v>38</v>
      </c>
      <c r="O174" s="58"/>
      <c r="P174" s="157">
        <f t="shared" si="21"/>
        <v>0</v>
      </c>
      <c r="Q174" s="157">
        <v>0</v>
      </c>
      <c r="R174" s="157">
        <f t="shared" si="22"/>
        <v>0</v>
      </c>
      <c r="S174" s="157">
        <v>0</v>
      </c>
      <c r="T174" s="157">
        <f t="shared" si="23"/>
        <v>0</v>
      </c>
      <c r="U174" s="158" t="s">
        <v>1</v>
      </c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143</v>
      </c>
      <c r="AT174" s="159" t="s">
        <v>140</v>
      </c>
      <c r="AU174" s="159" t="s">
        <v>144</v>
      </c>
      <c r="AY174" s="14" t="s">
        <v>138</v>
      </c>
      <c r="BE174" s="160">
        <f t="shared" si="24"/>
        <v>0</v>
      </c>
      <c r="BF174" s="160">
        <f t="shared" si="25"/>
        <v>0</v>
      </c>
      <c r="BG174" s="160">
        <f t="shared" si="26"/>
        <v>0</v>
      </c>
      <c r="BH174" s="160">
        <f t="shared" si="27"/>
        <v>0</v>
      </c>
      <c r="BI174" s="160">
        <f t="shared" si="28"/>
        <v>0</v>
      </c>
      <c r="BJ174" s="14" t="s">
        <v>144</v>
      </c>
      <c r="BK174" s="160">
        <f t="shared" si="29"/>
        <v>0</v>
      </c>
      <c r="BL174" s="14" t="s">
        <v>143</v>
      </c>
      <c r="BM174" s="159" t="s">
        <v>516</v>
      </c>
    </row>
    <row r="175" spans="1:65" s="2" customFormat="1" ht="24.2" customHeight="1">
      <c r="A175" s="29"/>
      <c r="B175" s="146"/>
      <c r="C175" s="161" t="s">
        <v>517</v>
      </c>
      <c r="D175" s="161" t="s">
        <v>172</v>
      </c>
      <c r="E175" s="162" t="s">
        <v>518</v>
      </c>
      <c r="F175" s="163" t="s">
        <v>519</v>
      </c>
      <c r="G175" s="164" t="s">
        <v>142</v>
      </c>
      <c r="H175" s="165">
        <v>6</v>
      </c>
      <c r="I175" s="166"/>
      <c r="J175" s="167">
        <f t="shared" si="20"/>
        <v>0</v>
      </c>
      <c r="K175" s="168"/>
      <c r="L175" s="169"/>
      <c r="M175" s="170" t="s">
        <v>1</v>
      </c>
      <c r="N175" s="171" t="s">
        <v>38</v>
      </c>
      <c r="O175" s="58"/>
      <c r="P175" s="157">
        <f t="shared" si="21"/>
        <v>0</v>
      </c>
      <c r="Q175" s="157">
        <v>0</v>
      </c>
      <c r="R175" s="157">
        <f t="shared" si="22"/>
        <v>0</v>
      </c>
      <c r="S175" s="157">
        <v>0</v>
      </c>
      <c r="T175" s="157">
        <f t="shared" si="23"/>
        <v>0</v>
      </c>
      <c r="U175" s="158" t="s">
        <v>1</v>
      </c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171</v>
      </c>
      <c r="AT175" s="159" t="s">
        <v>172</v>
      </c>
      <c r="AU175" s="159" t="s">
        <v>144</v>
      </c>
      <c r="AY175" s="14" t="s">
        <v>138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4" t="s">
        <v>144</v>
      </c>
      <c r="BK175" s="160">
        <f t="shared" si="29"/>
        <v>0</v>
      </c>
      <c r="BL175" s="14" t="s">
        <v>143</v>
      </c>
      <c r="BM175" s="159" t="s">
        <v>517</v>
      </c>
    </row>
    <row r="176" spans="1:65" s="2" customFormat="1" ht="16.5" customHeight="1">
      <c r="A176" s="29"/>
      <c r="B176" s="146"/>
      <c r="C176" s="147" t="s">
        <v>520</v>
      </c>
      <c r="D176" s="147" t="s">
        <v>140</v>
      </c>
      <c r="E176" s="148" t="s">
        <v>521</v>
      </c>
      <c r="F176" s="149" t="s">
        <v>522</v>
      </c>
      <c r="G176" s="150" t="s">
        <v>142</v>
      </c>
      <c r="H176" s="151">
        <v>4</v>
      </c>
      <c r="I176" s="152"/>
      <c r="J176" s="153">
        <f t="shared" si="20"/>
        <v>0</v>
      </c>
      <c r="K176" s="154"/>
      <c r="L176" s="30"/>
      <c r="M176" s="155" t="s">
        <v>1</v>
      </c>
      <c r="N176" s="156" t="s">
        <v>38</v>
      </c>
      <c r="O176" s="58"/>
      <c r="P176" s="157">
        <f t="shared" si="21"/>
        <v>0</v>
      </c>
      <c r="Q176" s="157">
        <v>0</v>
      </c>
      <c r="R176" s="157">
        <f t="shared" si="22"/>
        <v>0</v>
      </c>
      <c r="S176" s="157">
        <v>0</v>
      </c>
      <c r="T176" s="157">
        <f t="shared" si="23"/>
        <v>0</v>
      </c>
      <c r="U176" s="158" t="s">
        <v>1</v>
      </c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143</v>
      </c>
      <c r="AT176" s="159" t="s">
        <v>140</v>
      </c>
      <c r="AU176" s="159" t="s">
        <v>144</v>
      </c>
      <c r="AY176" s="14" t="s">
        <v>138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4" t="s">
        <v>144</v>
      </c>
      <c r="BK176" s="160">
        <f t="shared" si="29"/>
        <v>0</v>
      </c>
      <c r="BL176" s="14" t="s">
        <v>143</v>
      </c>
      <c r="BM176" s="159" t="s">
        <v>490</v>
      </c>
    </row>
    <row r="177" spans="1:65" s="2" customFormat="1" ht="24.2" customHeight="1">
      <c r="A177" s="29"/>
      <c r="B177" s="146"/>
      <c r="C177" s="161" t="s">
        <v>523</v>
      </c>
      <c r="D177" s="161" t="s">
        <v>172</v>
      </c>
      <c r="E177" s="162" t="s">
        <v>524</v>
      </c>
      <c r="F177" s="163" t="s">
        <v>525</v>
      </c>
      <c r="G177" s="164" t="s">
        <v>142</v>
      </c>
      <c r="H177" s="165">
        <v>4</v>
      </c>
      <c r="I177" s="166"/>
      <c r="J177" s="167">
        <f t="shared" si="20"/>
        <v>0</v>
      </c>
      <c r="K177" s="168"/>
      <c r="L177" s="169"/>
      <c r="M177" s="170" t="s">
        <v>1</v>
      </c>
      <c r="N177" s="171" t="s">
        <v>38</v>
      </c>
      <c r="O177" s="58"/>
      <c r="P177" s="157">
        <f t="shared" si="21"/>
        <v>0</v>
      </c>
      <c r="Q177" s="157">
        <v>0</v>
      </c>
      <c r="R177" s="157">
        <f t="shared" si="22"/>
        <v>0</v>
      </c>
      <c r="S177" s="157">
        <v>0</v>
      </c>
      <c r="T177" s="157">
        <f t="shared" si="23"/>
        <v>0</v>
      </c>
      <c r="U177" s="158" t="s">
        <v>1</v>
      </c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171</v>
      </c>
      <c r="AT177" s="159" t="s">
        <v>172</v>
      </c>
      <c r="AU177" s="159" t="s">
        <v>144</v>
      </c>
      <c r="AY177" s="14" t="s">
        <v>138</v>
      </c>
      <c r="BE177" s="160">
        <f t="shared" si="24"/>
        <v>0</v>
      </c>
      <c r="BF177" s="160">
        <f t="shared" si="25"/>
        <v>0</v>
      </c>
      <c r="BG177" s="160">
        <f t="shared" si="26"/>
        <v>0</v>
      </c>
      <c r="BH177" s="160">
        <f t="shared" si="27"/>
        <v>0</v>
      </c>
      <c r="BI177" s="160">
        <f t="shared" si="28"/>
        <v>0</v>
      </c>
      <c r="BJ177" s="14" t="s">
        <v>144</v>
      </c>
      <c r="BK177" s="160">
        <f t="shared" si="29"/>
        <v>0</v>
      </c>
      <c r="BL177" s="14" t="s">
        <v>143</v>
      </c>
      <c r="BM177" s="159" t="s">
        <v>496</v>
      </c>
    </row>
    <row r="178" spans="1:65" s="2" customFormat="1" ht="16.5" customHeight="1">
      <c r="A178" s="29"/>
      <c r="B178" s="146"/>
      <c r="C178" s="147" t="s">
        <v>478</v>
      </c>
      <c r="D178" s="147" t="s">
        <v>140</v>
      </c>
      <c r="E178" s="148" t="s">
        <v>364</v>
      </c>
      <c r="F178" s="149" t="s">
        <v>526</v>
      </c>
      <c r="G178" s="150" t="s">
        <v>186</v>
      </c>
      <c r="H178" s="151">
        <v>67</v>
      </c>
      <c r="I178" s="152"/>
      <c r="J178" s="153">
        <f t="shared" si="20"/>
        <v>0</v>
      </c>
      <c r="K178" s="154"/>
      <c r="L178" s="30"/>
      <c r="M178" s="155" t="s">
        <v>1</v>
      </c>
      <c r="N178" s="156" t="s">
        <v>38</v>
      </c>
      <c r="O178" s="58"/>
      <c r="P178" s="157">
        <f t="shared" si="21"/>
        <v>0</v>
      </c>
      <c r="Q178" s="157">
        <v>0</v>
      </c>
      <c r="R178" s="157">
        <f t="shared" si="22"/>
        <v>0</v>
      </c>
      <c r="S178" s="157">
        <v>0</v>
      </c>
      <c r="T178" s="157">
        <f t="shared" si="23"/>
        <v>0</v>
      </c>
      <c r="U178" s="158" t="s">
        <v>1</v>
      </c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143</v>
      </c>
      <c r="AT178" s="159" t="s">
        <v>140</v>
      </c>
      <c r="AU178" s="159" t="s">
        <v>144</v>
      </c>
      <c r="AY178" s="14" t="s">
        <v>138</v>
      </c>
      <c r="BE178" s="160">
        <f t="shared" si="24"/>
        <v>0</v>
      </c>
      <c r="BF178" s="160">
        <f t="shared" si="25"/>
        <v>0</v>
      </c>
      <c r="BG178" s="160">
        <f t="shared" si="26"/>
        <v>0</v>
      </c>
      <c r="BH178" s="160">
        <f t="shared" si="27"/>
        <v>0</v>
      </c>
      <c r="BI178" s="160">
        <f t="shared" si="28"/>
        <v>0</v>
      </c>
      <c r="BJ178" s="14" t="s">
        <v>144</v>
      </c>
      <c r="BK178" s="160">
        <f t="shared" si="29"/>
        <v>0</v>
      </c>
      <c r="BL178" s="14" t="s">
        <v>143</v>
      </c>
      <c r="BM178" s="159" t="s">
        <v>523</v>
      </c>
    </row>
    <row r="179" spans="1:65" s="2" customFormat="1" ht="24.2" customHeight="1">
      <c r="A179" s="29"/>
      <c r="B179" s="146"/>
      <c r="C179" s="147" t="s">
        <v>527</v>
      </c>
      <c r="D179" s="147" t="s">
        <v>140</v>
      </c>
      <c r="E179" s="148" t="s">
        <v>528</v>
      </c>
      <c r="F179" s="149" t="s">
        <v>529</v>
      </c>
      <c r="G179" s="150" t="s">
        <v>186</v>
      </c>
      <c r="H179" s="151">
        <v>67</v>
      </c>
      <c r="I179" s="152"/>
      <c r="J179" s="153">
        <f t="shared" si="20"/>
        <v>0</v>
      </c>
      <c r="K179" s="154"/>
      <c r="L179" s="30"/>
      <c r="M179" s="155" t="s">
        <v>1</v>
      </c>
      <c r="N179" s="156" t="s">
        <v>38</v>
      </c>
      <c r="O179" s="58"/>
      <c r="P179" s="157">
        <f t="shared" si="21"/>
        <v>0</v>
      </c>
      <c r="Q179" s="157">
        <v>0</v>
      </c>
      <c r="R179" s="157">
        <f t="shared" si="22"/>
        <v>0</v>
      </c>
      <c r="S179" s="157">
        <v>0</v>
      </c>
      <c r="T179" s="157">
        <f t="shared" si="23"/>
        <v>0</v>
      </c>
      <c r="U179" s="158" t="s">
        <v>1</v>
      </c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143</v>
      </c>
      <c r="AT179" s="159" t="s">
        <v>140</v>
      </c>
      <c r="AU179" s="159" t="s">
        <v>144</v>
      </c>
      <c r="AY179" s="14" t="s">
        <v>138</v>
      </c>
      <c r="BE179" s="160">
        <f t="shared" si="24"/>
        <v>0</v>
      </c>
      <c r="BF179" s="160">
        <f t="shared" si="25"/>
        <v>0</v>
      </c>
      <c r="BG179" s="160">
        <f t="shared" si="26"/>
        <v>0</v>
      </c>
      <c r="BH179" s="160">
        <f t="shared" si="27"/>
        <v>0</v>
      </c>
      <c r="BI179" s="160">
        <f t="shared" si="28"/>
        <v>0</v>
      </c>
      <c r="BJ179" s="14" t="s">
        <v>144</v>
      </c>
      <c r="BK179" s="160">
        <f t="shared" si="29"/>
        <v>0</v>
      </c>
      <c r="BL179" s="14" t="s">
        <v>143</v>
      </c>
      <c r="BM179" s="159" t="s">
        <v>530</v>
      </c>
    </row>
    <row r="180" spans="1:65" s="12" customFormat="1" ht="25.9" customHeight="1">
      <c r="B180" s="133"/>
      <c r="D180" s="134" t="s">
        <v>71</v>
      </c>
      <c r="E180" s="135" t="s">
        <v>200</v>
      </c>
      <c r="F180" s="135" t="s">
        <v>201</v>
      </c>
      <c r="I180" s="136"/>
      <c r="J180" s="137">
        <f>BK180</f>
        <v>0</v>
      </c>
      <c r="L180" s="133"/>
      <c r="M180" s="138"/>
      <c r="N180" s="139"/>
      <c r="O180" s="139"/>
      <c r="P180" s="140">
        <v>0</v>
      </c>
      <c r="Q180" s="139"/>
      <c r="R180" s="140">
        <v>0</v>
      </c>
      <c r="S180" s="139"/>
      <c r="T180" s="140">
        <v>0</v>
      </c>
      <c r="U180" s="141"/>
      <c r="AR180" s="134" t="s">
        <v>144</v>
      </c>
      <c r="AT180" s="142" t="s">
        <v>71</v>
      </c>
      <c r="AU180" s="142" t="s">
        <v>72</v>
      </c>
      <c r="AY180" s="134" t="s">
        <v>138</v>
      </c>
      <c r="BK180" s="143">
        <v>0</v>
      </c>
    </row>
    <row r="181" spans="1:65" s="12" customFormat="1" ht="25.9" customHeight="1">
      <c r="B181" s="133"/>
      <c r="D181" s="134" t="s">
        <v>71</v>
      </c>
      <c r="E181" s="135" t="s">
        <v>236</v>
      </c>
      <c r="F181" s="135" t="s">
        <v>237</v>
      </c>
      <c r="I181" s="136"/>
      <c r="J181" s="137">
        <f>BK181</f>
        <v>0</v>
      </c>
      <c r="L181" s="133"/>
      <c r="M181" s="138"/>
      <c r="N181" s="139"/>
      <c r="O181" s="139"/>
      <c r="P181" s="140">
        <f>P182</f>
        <v>0</v>
      </c>
      <c r="Q181" s="139"/>
      <c r="R181" s="140">
        <f>R182</f>
        <v>0</v>
      </c>
      <c r="S181" s="139"/>
      <c r="T181" s="140">
        <f>T182</f>
        <v>0</v>
      </c>
      <c r="U181" s="141"/>
      <c r="AR181" s="134" t="s">
        <v>143</v>
      </c>
      <c r="AT181" s="142" t="s">
        <v>71</v>
      </c>
      <c r="AU181" s="142" t="s">
        <v>72</v>
      </c>
      <c r="AY181" s="134" t="s">
        <v>138</v>
      </c>
      <c r="BK181" s="143">
        <f>BK182</f>
        <v>0</v>
      </c>
    </row>
    <row r="182" spans="1:65" s="2" customFormat="1" ht="24.2" customHeight="1">
      <c r="A182" s="29"/>
      <c r="B182" s="146"/>
      <c r="C182" s="147" t="s">
        <v>485</v>
      </c>
      <c r="D182" s="147" t="s">
        <v>140</v>
      </c>
      <c r="E182" s="148" t="s">
        <v>531</v>
      </c>
      <c r="F182" s="149" t="s">
        <v>240</v>
      </c>
      <c r="G182" s="150" t="s">
        <v>241</v>
      </c>
      <c r="H182" s="151">
        <v>4</v>
      </c>
      <c r="I182" s="152"/>
      <c r="J182" s="153">
        <f>ROUND(I182*H182,2)</f>
        <v>0</v>
      </c>
      <c r="K182" s="154"/>
      <c r="L182" s="30"/>
      <c r="M182" s="155" t="s">
        <v>1</v>
      </c>
      <c r="N182" s="156" t="s">
        <v>38</v>
      </c>
      <c r="O182" s="58"/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7">
        <f>S182*H182</f>
        <v>0</v>
      </c>
      <c r="U182" s="158" t="s">
        <v>1</v>
      </c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242</v>
      </c>
      <c r="AT182" s="159" t="s">
        <v>140</v>
      </c>
      <c r="AU182" s="159" t="s">
        <v>80</v>
      </c>
      <c r="AY182" s="14" t="s">
        <v>138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144</v>
      </c>
      <c r="BK182" s="160">
        <f>ROUND(I182*H182,2)</f>
        <v>0</v>
      </c>
      <c r="BL182" s="14" t="s">
        <v>242</v>
      </c>
      <c r="BM182" s="159" t="s">
        <v>532</v>
      </c>
    </row>
    <row r="183" spans="1:65" s="12" customFormat="1" ht="25.9" customHeight="1">
      <c r="B183" s="133"/>
      <c r="D183" s="134" t="s">
        <v>71</v>
      </c>
      <c r="E183" s="135" t="s">
        <v>244</v>
      </c>
      <c r="F183" s="135" t="s">
        <v>245</v>
      </c>
      <c r="I183" s="136"/>
      <c r="J183" s="137">
        <f>BK183</f>
        <v>0</v>
      </c>
      <c r="L183" s="133"/>
      <c r="M183" s="138"/>
      <c r="N183" s="139"/>
      <c r="O183" s="139"/>
      <c r="P183" s="140">
        <f>SUM(P184:P186)</f>
        <v>0</v>
      </c>
      <c r="Q183" s="139"/>
      <c r="R183" s="140">
        <f>SUM(R184:R186)</f>
        <v>0</v>
      </c>
      <c r="S183" s="139"/>
      <c r="T183" s="140">
        <f>SUM(T184:T186)</f>
        <v>0</v>
      </c>
      <c r="U183" s="141"/>
      <c r="AR183" s="134" t="s">
        <v>246</v>
      </c>
      <c r="AT183" s="142" t="s">
        <v>71</v>
      </c>
      <c r="AU183" s="142" t="s">
        <v>72</v>
      </c>
      <c r="AY183" s="134" t="s">
        <v>138</v>
      </c>
      <c r="BK183" s="143">
        <f>SUM(BK184:BK186)</f>
        <v>0</v>
      </c>
    </row>
    <row r="184" spans="1:65" s="2" customFormat="1" ht="24.2" customHeight="1">
      <c r="A184" s="29"/>
      <c r="B184" s="146"/>
      <c r="C184" s="147" t="s">
        <v>533</v>
      </c>
      <c r="D184" s="147" t="s">
        <v>140</v>
      </c>
      <c r="E184" s="148" t="s">
        <v>248</v>
      </c>
      <c r="F184" s="149" t="s">
        <v>534</v>
      </c>
      <c r="G184" s="150" t="s">
        <v>250</v>
      </c>
      <c r="H184" s="151">
        <v>1</v>
      </c>
      <c r="I184" s="152"/>
      <c r="J184" s="153">
        <f>ROUND(I184*H184,2)</f>
        <v>0</v>
      </c>
      <c r="K184" s="154"/>
      <c r="L184" s="30"/>
      <c r="M184" s="155" t="s">
        <v>1</v>
      </c>
      <c r="N184" s="156" t="s">
        <v>38</v>
      </c>
      <c r="O184" s="58"/>
      <c r="P184" s="157">
        <f>O184*H184</f>
        <v>0</v>
      </c>
      <c r="Q184" s="157">
        <v>0</v>
      </c>
      <c r="R184" s="157">
        <f>Q184*H184</f>
        <v>0</v>
      </c>
      <c r="S184" s="157">
        <v>0</v>
      </c>
      <c r="T184" s="157">
        <f>S184*H184</f>
        <v>0</v>
      </c>
      <c r="U184" s="158" t="s">
        <v>1</v>
      </c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143</v>
      </c>
      <c r="AT184" s="159" t="s">
        <v>140</v>
      </c>
      <c r="AU184" s="159" t="s">
        <v>80</v>
      </c>
      <c r="AY184" s="14" t="s">
        <v>138</v>
      </c>
      <c r="BE184" s="160">
        <f>IF(N184="základná",J184,0)</f>
        <v>0</v>
      </c>
      <c r="BF184" s="160">
        <f>IF(N184="znížená",J184,0)</f>
        <v>0</v>
      </c>
      <c r="BG184" s="160">
        <f>IF(N184="zákl. prenesená",J184,0)</f>
        <v>0</v>
      </c>
      <c r="BH184" s="160">
        <f>IF(N184="zníž. prenesená",J184,0)</f>
        <v>0</v>
      </c>
      <c r="BI184" s="160">
        <f>IF(N184="nulová",J184,0)</f>
        <v>0</v>
      </c>
      <c r="BJ184" s="14" t="s">
        <v>144</v>
      </c>
      <c r="BK184" s="160">
        <f>ROUND(I184*H184,2)</f>
        <v>0</v>
      </c>
      <c r="BL184" s="14" t="s">
        <v>143</v>
      </c>
      <c r="BM184" s="159" t="s">
        <v>535</v>
      </c>
    </row>
    <row r="185" spans="1:65" s="2" customFormat="1" ht="44.25" customHeight="1">
      <c r="A185" s="29"/>
      <c r="B185" s="146"/>
      <c r="C185" s="147" t="s">
        <v>489</v>
      </c>
      <c r="D185" s="147" t="s">
        <v>140</v>
      </c>
      <c r="E185" s="148" t="s">
        <v>253</v>
      </c>
      <c r="F185" s="149" t="s">
        <v>536</v>
      </c>
      <c r="G185" s="150" t="s">
        <v>250</v>
      </c>
      <c r="H185" s="151">
        <v>1</v>
      </c>
      <c r="I185" s="152"/>
      <c r="J185" s="153">
        <f>ROUND(I185*H185,2)</f>
        <v>0</v>
      </c>
      <c r="K185" s="154"/>
      <c r="L185" s="30"/>
      <c r="M185" s="155" t="s">
        <v>1</v>
      </c>
      <c r="N185" s="156" t="s">
        <v>38</v>
      </c>
      <c r="O185" s="58"/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7">
        <f>S185*H185</f>
        <v>0</v>
      </c>
      <c r="U185" s="158" t="s">
        <v>1</v>
      </c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143</v>
      </c>
      <c r="AT185" s="159" t="s">
        <v>140</v>
      </c>
      <c r="AU185" s="159" t="s">
        <v>80</v>
      </c>
      <c r="AY185" s="14" t="s">
        <v>138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4" t="s">
        <v>144</v>
      </c>
      <c r="BK185" s="160">
        <f>ROUND(I185*H185,2)</f>
        <v>0</v>
      </c>
      <c r="BL185" s="14" t="s">
        <v>143</v>
      </c>
      <c r="BM185" s="159" t="s">
        <v>537</v>
      </c>
    </row>
    <row r="186" spans="1:65" s="2" customFormat="1" ht="24.2" customHeight="1">
      <c r="A186" s="29"/>
      <c r="B186" s="146"/>
      <c r="C186" s="147" t="s">
        <v>538</v>
      </c>
      <c r="D186" s="147" t="s">
        <v>140</v>
      </c>
      <c r="E186" s="148" t="s">
        <v>539</v>
      </c>
      <c r="F186" s="149" t="s">
        <v>540</v>
      </c>
      <c r="G186" s="150" t="s">
        <v>250</v>
      </c>
      <c r="H186" s="151">
        <v>1</v>
      </c>
      <c r="I186" s="152"/>
      <c r="J186" s="153">
        <f>ROUND(I186*H186,2)</f>
        <v>0</v>
      </c>
      <c r="K186" s="154"/>
      <c r="L186" s="30"/>
      <c r="M186" s="172" t="s">
        <v>1</v>
      </c>
      <c r="N186" s="173" t="s">
        <v>38</v>
      </c>
      <c r="O186" s="174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5">
        <f>S186*H186</f>
        <v>0</v>
      </c>
      <c r="U186" s="176" t="s">
        <v>1</v>
      </c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143</v>
      </c>
      <c r="AT186" s="159" t="s">
        <v>140</v>
      </c>
      <c r="AU186" s="159" t="s">
        <v>80</v>
      </c>
      <c r="AY186" s="14" t="s">
        <v>138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4" t="s">
        <v>144</v>
      </c>
      <c r="BK186" s="160">
        <f>ROUND(I186*H186,2)</f>
        <v>0</v>
      </c>
      <c r="BL186" s="14" t="s">
        <v>143</v>
      </c>
      <c r="BM186" s="159" t="s">
        <v>541</v>
      </c>
    </row>
    <row r="187" spans="1:65" s="2" customFormat="1" ht="6.95" customHeight="1">
      <c r="A187" s="29"/>
      <c r="B187" s="47"/>
      <c r="C187" s="48"/>
      <c r="D187" s="48"/>
      <c r="E187" s="48"/>
      <c r="F187" s="48"/>
      <c r="G187" s="48"/>
      <c r="H187" s="48"/>
      <c r="I187" s="48"/>
      <c r="J187" s="48"/>
      <c r="K187" s="48"/>
      <c r="L187" s="30"/>
      <c r="M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</row>
  </sheetData>
  <autoFilter ref="C124:K186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0"/>
  <sheetViews>
    <sheetView showGridLines="0" workbookViewId="0">
      <selection activeCell="D64" sqref="D6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542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6" t="s">
        <v>1820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7" t="s">
        <v>1818</v>
      </c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ROUND((SUM(BE128:BE249)),  2)</f>
        <v>0</v>
      </c>
      <c r="G33" s="100"/>
      <c r="H33" s="100"/>
      <c r="I33" s="101">
        <v>0.2</v>
      </c>
      <c r="J33" s="99">
        <f>ROUND(((SUM(BE128:BE249))*I33),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ROUND((SUM(BF128:BF249)),  2)</f>
        <v>0</v>
      </c>
      <c r="G34" s="100"/>
      <c r="H34" s="100"/>
      <c r="I34" s="101">
        <v>0.2</v>
      </c>
      <c r="J34" s="99">
        <f>ROUND(((SUM(BF128:BF249))*I34),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ROUND((SUM(BG128:BG249)),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ROUND((SUM(BH128:BH249)),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ROUND((SUM(BI128:BI249)),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05 - Zdravotechnika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Šala-Veča, areál futbalového ihriska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hidden="1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J129</f>
        <v>0</v>
      </c>
      <c r="L97" s="115"/>
    </row>
    <row r="98" spans="1:31" s="10" customFormat="1" ht="19.899999999999999" hidden="1" customHeight="1">
      <c r="B98" s="119"/>
      <c r="D98" s="120" t="s">
        <v>543</v>
      </c>
      <c r="E98" s="121"/>
      <c r="F98" s="121"/>
      <c r="G98" s="121"/>
      <c r="H98" s="121"/>
      <c r="I98" s="121"/>
      <c r="J98" s="122">
        <f>J130</f>
        <v>0</v>
      </c>
      <c r="L98" s="119"/>
    </row>
    <row r="99" spans="1:31" s="9" customFormat="1" ht="24.95" hidden="1" customHeight="1">
      <c r="B99" s="115"/>
      <c r="D99" s="116" t="s">
        <v>118</v>
      </c>
      <c r="E99" s="117"/>
      <c r="F99" s="117"/>
      <c r="G99" s="117"/>
      <c r="H99" s="117"/>
      <c r="I99" s="117"/>
      <c r="J99" s="118">
        <f>J132</f>
        <v>0</v>
      </c>
      <c r="L99" s="115"/>
    </row>
    <row r="100" spans="1:31" s="10" customFormat="1" ht="19.899999999999999" hidden="1" customHeight="1">
      <c r="B100" s="119"/>
      <c r="D100" s="120" t="s">
        <v>544</v>
      </c>
      <c r="E100" s="121"/>
      <c r="F100" s="121"/>
      <c r="G100" s="121"/>
      <c r="H100" s="121"/>
      <c r="I100" s="121"/>
      <c r="J100" s="122">
        <f>J133</f>
        <v>0</v>
      </c>
      <c r="L100" s="119"/>
    </row>
    <row r="101" spans="1:31" s="10" customFormat="1" ht="19.899999999999999" hidden="1" customHeight="1">
      <c r="B101" s="119"/>
      <c r="D101" s="120" t="s">
        <v>545</v>
      </c>
      <c r="E101" s="121"/>
      <c r="F101" s="121"/>
      <c r="G101" s="121"/>
      <c r="H101" s="121"/>
      <c r="I101" s="121"/>
      <c r="J101" s="122">
        <f>J140</f>
        <v>0</v>
      </c>
      <c r="L101" s="119"/>
    </row>
    <row r="102" spans="1:31" s="10" customFormat="1" ht="19.899999999999999" hidden="1" customHeight="1">
      <c r="B102" s="119"/>
      <c r="D102" s="120" t="s">
        <v>119</v>
      </c>
      <c r="E102" s="121"/>
      <c r="F102" s="121"/>
      <c r="G102" s="121"/>
      <c r="H102" s="121"/>
      <c r="I102" s="121"/>
      <c r="J102" s="122">
        <f>J156</f>
        <v>0</v>
      </c>
      <c r="L102" s="119"/>
    </row>
    <row r="103" spans="1:31" s="10" customFormat="1" ht="19.899999999999999" hidden="1" customHeight="1">
      <c r="B103" s="119"/>
      <c r="D103" s="120" t="s">
        <v>546</v>
      </c>
      <c r="E103" s="121"/>
      <c r="F103" s="121"/>
      <c r="G103" s="121"/>
      <c r="H103" s="121"/>
      <c r="I103" s="121"/>
      <c r="J103" s="122">
        <f>J192</f>
        <v>0</v>
      </c>
      <c r="L103" s="119"/>
    </row>
    <row r="104" spans="1:31" s="10" customFormat="1" ht="19.899999999999999" hidden="1" customHeight="1">
      <c r="B104" s="119"/>
      <c r="D104" s="120" t="s">
        <v>547</v>
      </c>
      <c r="E104" s="121"/>
      <c r="F104" s="121"/>
      <c r="G104" s="121"/>
      <c r="H104" s="121"/>
      <c r="I104" s="121"/>
      <c r="J104" s="122">
        <f>J196</f>
        <v>0</v>
      </c>
      <c r="L104" s="119"/>
    </row>
    <row r="105" spans="1:31" s="10" customFormat="1" ht="19.899999999999999" hidden="1" customHeight="1">
      <c r="B105" s="119"/>
      <c r="D105" s="120" t="s">
        <v>548</v>
      </c>
      <c r="E105" s="121"/>
      <c r="F105" s="121"/>
      <c r="G105" s="121"/>
      <c r="H105" s="121"/>
      <c r="I105" s="121"/>
      <c r="J105" s="122">
        <f>J232</f>
        <v>0</v>
      </c>
      <c r="L105" s="119"/>
    </row>
    <row r="106" spans="1:31" s="10" customFormat="1" ht="19.899999999999999" hidden="1" customHeight="1">
      <c r="B106" s="119"/>
      <c r="D106" s="120" t="s">
        <v>549</v>
      </c>
      <c r="E106" s="121"/>
      <c r="F106" s="121"/>
      <c r="G106" s="121"/>
      <c r="H106" s="121"/>
      <c r="I106" s="121"/>
      <c r="J106" s="122">
        <f>J238</f>
        <v>0</v>
      </c>
      <c r="L106" s="119"/>
    </row>
    <row r="107" spans="1:31" s="9" customFormat="1" ht="24.95" hidden="1" customHeight="1">
      <c r="B107" s="115"/>
      <c r="D107" s="116" t="s">
        <v>550</v>
      </c>
      <c r="E107" s="117"/>
      <c r="F107" s="117"/>
      <c r="G107" s="117"/>
      <c r="H107" s="117"/>
      <c r="I107" s="117"/>
      <c r="J107" s="118">
        <f>J243</f>
        <v>0</v>
      </c>
      <c r="L107" s="115"/>
    </row>
    <row r="108" spans="1:31" s="9" customFormat="1" ht="24.95" hidden="1" customHeight="1">
      <c r="B108" s="115"/>
      <c r="D108" s="116" t="s">
        <v>122</v>
      </c>
      <c r="E108" s="117"/>
      <c r="F108" s="117"/>
      <c r="G108" s="117"/>
      <c r="H108" s="117"/>
      <c r="I108" s="117"/>
      <c r="J108" s="118">
        <f>J246</f>
        <v>0</v>
      </c>
      <c r="L108" s="115"/>
    </row>
    <row r="109" spans="1:31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t="11.25" hidden="1"/>
    <row r="112" spans="1:31" ht="11.25" hidden="1"/>
    <row r="113" spans="1:63" ht="11.25" hidden="1"/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123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0" t="str">
        <f>E7</f>
        <v>Prevádzkový objekt tenisových kurtov</v>
      </c>
      <c r="F118" s="221"/>
      <c r="G118" s="221"/>
      <c r="H118" s="221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107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178" t="str">
        <f>E9</f>
        <v>05 - Zdravotechnika</v>
      </c>
      <c r="F120" s="222"/>
      <c r="G120" s="222"/>
      <c r="H120" s="222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Šala-Veča, areál futbalového ihriska</v>
      </c>
      <c r="G122" s="29"/>
      <c r="H122" s="29"/>
      <c r="I122" s="24" t="s">
        <v>20</v>
      </c>
      <c r="J122" s="55" t="str">
        <f>IF(J12="","",J12)</f>
        <v>20. 6. 2023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22</v>
      </c>
      <c r="D124" s="29"/>
      <c r="E124" s="29"/>
      <c r="F124" s="22" t="str">
        <f>E15</f>
        <v xml:space="preserve"> </v>
      </c>
      <c r="G124" s="29"/>
      <c r="H124" s="29"/>
      <c r="I124" s="24" t="s">
        <v>28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26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23"/>
      <c r="B127" s="124"/>
      <c r="C127" s="125" t="s">
        <v>124</v>
      </c>
      <c r="D127" s="126" t="s">
        <v>57</v>
      </c>
      <c r="E127" s="126" t="s">
        <v>53</v>
      </c>
      <c r="F127" s="126" t="s">
        <v>54</v>
      </c>
      <c r="G127" s="126" t="s">
        <v>125</v>
      </c>
      <c r="H127" s="126" t="s">
        <v>126</v>
      </c>
      <c r="I127" s="126" t="s">
        <v>127</v>
      </c>
      <c r="J127" s="127" t="s">
        <v>111</v>
      </c>
      <c r="K127" s="128" t="s">
        <v>128</v>
      </c>
      <c r="L127" s="129"/>
      <c r="M127" s="62" t="s">
        <v>1</v>
      </c>
      <c r="N127" s="63" t="s">
        <v>36</v>
      </c>
      <c r="O127" s="63" t="s">
        <v>129</v>
      </c>
      <c r="P127" s="63" t="s">
        <v>130</v>
      </c>
      <c r="Q127" s="63" t="s">
        <v>131</v>
      </c>
      <c r="R127" s="63" t="s">
        <v>132</v>
      </c>
      <c r="S127" s="63" t="s">
        <v>133</v>
      </c>
      <c r="T127" s="63" t="s">
        <v>134</v>
      </c>
      <c r="U127" s="64" t="s">
        <v>135</v>
      </c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</row>
    <row r="128" spans="1:63" s="2" customFormat="1" ht="22.9" customHeight="1">
      <c r="A128" s="29"/>
      <c r="B128" s="30"/>
      <c r="C128" s="69" t="s">
        <v>112</v>
      </c>
      <c r="D128" s="29"/>
      <c r="E128" s="29"/>
      <c r="F128" s="29"/>
      <c r="G128" s="29"/>
      <c r="H128" s="29"/>
      <c r="I128" s="29"/>
      <c r="J128" s="130">
        <f>BK128</f>
        <v>0</v>
      </c>
      <c r="K128" s="29"/>
      <c r="L128" s="30"/>
      <c r="M128" s="65"/>
      <c r="N128" s="56"/>
      <c r="O128" s="66"/>
      <c r="P128" s="131">
        <f>P129+P132+P243+P246</f>
        <v>0</v>
      </c>
      <c r="Q128" s="66"/>
      <c r="R128" s="131">
        <f>R129+R132+R243+R246</f>
        <v>0</v>
      </c>
      <c r="S128" s="66"/>
      <c r="T128" s="131">
        <f>T129+T132+T243+T246</f>
        <v>0</v>
      </c>
      <c r="U128" s="67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113</v>
      </c>
      <c r="BK128" s="132">
        <f>BK129+BK132+BK243+BK246</f>
        <v>0</v>
      </c>
    </row>
    <row r="129" spans="1:65" s="12" customFormat="1" ht="25.9" customHeight="1">
      <c r="B129" s="133"/>
      <c r="D129" s="134" t="s">
        <v>71</v>
      </c>
      <c r="E129" s="135" t="s">
        <v>136</v>
      </c>
      <c r="F129" s="135" t="s">
        <v>137</v>
      </c>
      <c r="I129" s="136"/>
      <c r="J129" s="137">
        <f>BK129</f>
        <v>0</v>
      </c>
      <c r="L129" s="133"/>
      <c r="M129" s="138"/>
      <c r="N129" s="139"/>
      <c r="O129" s="139"/>
      <c r="P129" s="140">
        <f>P130</f>
        <v>0</v>
      </c>
      <c r="Q129" s="139"/>
      <c r="R129" s="140">
        <f>R130</f>
        <v>0</v>
      </c>
      <c r="S129" s="139"/>
      <c r="T129" s="140">
        <f>T130</f>
        <v>0</v>
      </c>
      <c r="U129" s="141"/>
      <c r="AR129" s="134" t="s">
        <v>80</v>
      </c>
      <c r="AT129" s="142" t="s">
        <v>71</v>
      </c>
      <c r="AU129" s="142" t="s">
        <v>72</v>
      </c>
      <c r="AY129" s="134" t="s">
        <v>138</v>
      </c>
      <c r="BK129" s="143">
        <f>BK130</f>
        <v>0</v>
      </c>
    </row>
    <row r="130" spans="1:65" s="12" customFormat="1" ht="22.9" customHeight="1">
      <c r="B130" s="133"/>
      <c r="D130" s="134" t="s">
        <v>71</v>
      </c>
      <c r="E130" s="144" t="s">
        <v>146</v>
      </c>
      <c r="F130" s="144" t="s">
        <v>551</v>
      </c>
      <c r="I130" s="136"/>
      <c r="J130" s="145">
        <f>BK130</f>
        <v>0</v>
      </c>
      <c r="L130" s="133"/>
      <c r="M130" s="138"/>
      <c r="N130" s="139"/>
      <c r="O130" s="139"/>
      <c r="P130" s="140">
        <f>P131</f>
        <v>0</v>
      </c>
      <c r="Q130" s="139"/>
      <c r="R130" s="140">
        <f>R131</f>
        <v>0</v>
      </c>
      <c r="S130" s="139"/>
      <c r="T130" s="140">
        <f>T131</f>
        <v>0</v>
      </c>
      <c r="U130" s="141"/>
      <c r="AR130" s="134" t="s">
        <v>80</v>
      </c>
      <c r="AT130" s="142" t="s">
        <v>71</v>
      </c>
      <c r="AU130" s="142" t="s">
        <v>80</v>
      </c>
      <c r="AY130" s="134" t="s">
        <v>138</v>
      </c>
      <c r="BK130" s="143">
        <f>BK131</f>
        <v>0</v>
      </c>
    </row>
    <row r="131" spans="1:65" s="2" customFormat="1" ht="33" customHeight="1">
      <c r="A131" s="29"/>
      <c r="B131" s="146"/>
      <c r="C131" s="147" t="s">
        <v>80</v>
      </c>
      <c r="D131" s="147" t="s">
        <v>140</v>
      </c>
      <c r="E131" s="148" t="s">
        <v>552</v>
      </c>
      <c r="F131" s="149" t="s">
        <v>553</v>
      </c>
      <c r="G131" s="150" t="s">
        <v>423</v>
      </c>
      <c r="H131" s="151">
        <v>1</v>
      </c>
      <c r="I131" s="152"/>
      <c r="J131" s="153">
        <f>ROUND(I131*H131,2)</f>
        <v>0</v>
      </c>
      <c r="K131" s="154"/>
      <c r="L131" s="30"/>
      <c r="M131" s="155" t="s">
        <v>1</v>
      </c>
      <c r="N131" s="156" t="s">
        <v>38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7">
        <f>S131*H131</f>
        <v>0</v>
      </c>
      <c r="U131" s="158" t="s">
        <v>1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143</v>
      </c>
      <c r="AT131" s="159" t="s">
        <v>140</v>
      </c>
      <c r="AU131" s="159" t="s">
        <v>144</v>
      </c>
      <c r="AY131" s="14" t="s">
        <v>138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144</v>
      </c>
      <c r="BK131" s="160">
        <f>ROUND(I131*H131,2)</f>
        <v>0</v>
      </c>
      <c r="BL131" s="14" t="s">
        <v>143</v>
      </c>
      <c r="BM131" s="159" t="s">
        <v>144</v>
      </c>
    </row>
    <row r="132" spans="1:65" s="12" customFormat="1" ht="25.9" customHeight="1">
      <c r="B132" s="133"/>
      <c r="D132" s="134" t="s">
        <v>71</v>
      </c>
      <c r="E132" s="135" t="s">
        <v>200</v>
      </c>
      <c r="F132" s="135" t="s">
        <v>201</v>
      </c>
      <c r="I132" s="136"/>
      <c r="J132" s="137">
        <f>BK132</f>
        <v>0</v>
      </c>
      <c r="L132" s="133"/>
      <c r="M132" s="138"/>
      <c r="N132" s="139"/>
      <c r="O132" s="139"/>
      <c r="P132" s="140">
        <f>P133+P140+P156+P192+P196+P232+P238</f>
        <v>0</v>
      </c>
      <c r="Q132" s="139"/>
      <c r="R132" s="140">
        <f>R133+R140+R156+R192+R196+R232+R238</f>
        <v>0</v>
      </c>
      <c r="S132" s="139"/>
      <c r="T132" s="140">
        <f>T133+T140+T156+T192+T196+T232+T238</f>
        <v>0</v>
      </c>
      <c r="U132" s="141"/>
      <c r="AR132" s="134" t="s">
        <v>144</v>
      </c>
      <c r="AT132" s="142" t="s">
        <v>71</v>
      </c>
      <c r="AU132" s="142" t="s">
        <v>72</v>
      </c>
      <c r="AY132" s="134" t="s">
        <v>138</v>
      </c>
      <c r="BK132" s="143">
        <f>BK133+BK140+BK156+BK192+BK196+BK232+BK238</f>
        <v>0</v>
      </c>
    </row>
    <row r="133" spans="1:65" s="12" customFormat="1" ht="22.9" customHeight="1">
      <c r="B133" s="133"/>
      <c r="D133" s="134" t="s">
        <v>71</v>
      </c>
      <c r="E133" s="144" t="s">
        <v>554</v>
      </c>
      <c r="F133" s="144" t="s">
        <v>555</v>
      </c>
      <c r="I133" s="136"/>
      <c r="J133" s="145">
        <f>BK133</f>
        <v>0</v>
      </c>
      <c r="L133" s="133"/>
      <c r="M133" s="138"/>
      <c r="N133" s="139"/>
      <c r="O133" s="139"/>
      <c r="P133" s="140">
        <f>SUM(P134:P139)</f>
        <v>0</v>
      </c>
      <c r="Q133" s="139"/>
      <c r="R133" s="140">
        <f>SUM(R134:R139)</f>
        <v>0</v>
      </c>
      <c r="S133" s="139"/>
      <c r="T133" s="140">
        <f>SUM(T134:T139)</f>
        <v>0</v>
      </c>
      <c r="U133" s="141"/>
      <c r="AR133" s="134" t="s">
        <v>144</v>
      </c>
      <c r="AT133" s="142" t="s">
        <v>71</v>
      </c>
      <c r="AU133" s="142" t="s">
        <v>80</v>
      </c>
      <c r="AY133" s="134" t="s">
        <v>138</v>
      </c>
      <c r="BK133" s="143">
        <f>SUM(BK134:BK139)</f>
        <v>0</v>
      </c>
    </row>
    <row r="134" spans="1:65" s="2" customFormat="1" ht="24.2" customHeight="1">
      <c r="A134" s="29"/>
      <c r="B134" s="146"/>
      <c r="C134" s="147" t="s">
        <v>146</v>
      </c>
      <c r="D134" s="147" t="s">
        <v>140</v>
      </c>
      <c r="E134" s="148" t="s">
        <v>556</v>
      </c>
      <c r="F134" s="149" t="s">
        <v>557</v>
      </c>
      <c r="G134" s="150" t="s">
        <v>186</v>
      </c>
      <c r="H134" s="151">
        <v>150</v>
      </c>
      <c r="I134" s="152"/>
      <c r="J134" s="153">
        <f t="shared" ref="J134:J139" si="0">ROUND(I134*H134,2)</f>
        <v>0</v>
      </c>
      <c r="K134" s="154"/>
      <c r="L134" s="30"/>
      <c r="M134" s="155" t="s">
        <v>1</v>
      </c>
      <c r="N134" s="156" t="s">
        <v>38</v>
      </c>
      <c r="O134" s="58"/>
      <c r="P134" s="157">
        <f t="shared" ref="P134:P139" si="1">O134*H134</f>
        <v>0</v>
      </c>
      <c r="Q134" s="157">
        <v>0</v>
      </c>
      <c r="R134" s="157">
        <f t="shared" ref="R134:R139" si="2">Q134*H134</f>
        <v>0</v>
      </c>
      <c r="S134" s="157">
        <v>0</v>
      </c>
      <c r="T134" s="157">
        <f t="shared" ref="T134:T139" si="3">S134*H134</f>
        <v>0</v>
      </c>
      <c r="U134" s="158" t="s">
        <v>1</v>
      </c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192</v>
      </c>
      <c r="AT134" s="159" t="s">
        <v>140</v>
      </c>
      <c r="AU134" s="159" t="s">
        <v>144</v>
      </c>
      <c r="AY134" s="14" t="s">
        <v>138</v>
      </c>
      <c r="BE134" s="160">
        <f t="shared" ref="BE134:BE139" si="4">IF(N134="základná",J134,0)</f>
        <v>0</v>
      </c>
      <c r="BF134" s="160">
        <f t="shared" ref="BF134:BF139" si="5">IF(N134="znížená",J134,0)</f>
        <v>0</v>
      </c>
      <c r="BG134" s="160">
        <f t="shared" ref="BG134:BG139" si="6">IF(N134="zákl. prenesená",J134,0)</f>
        <v>0</v>
      </c>
      <c r="BH134" s="160">
        <f t="shared" ref="BH134:BH139" si="7">IF(N134="zníž. prenesená",J134,0)</f>
        <v>0</v>
      </c>
      <c r="BI134" s="160">
        <f t="shared" ref="BI134:BI139" si="8">IF(N134="nulová",J134,0)</f>
        <v>0</v>
      </c>
      <c r="BJ134" s="14" t="s">
        <v>144</v>
      </c>
      <c r="BK134" s="160">
        <f t="shared" ref="BK134:BK139" si="9">ROUND(I134*H134,2)</f>
        <v>0</v>
      </c>
      <c r="BL134" s="14" t="s">
        <v>192</v>
      </c>
      <c r="BM134" s="159" t="s">
        <v>163</v>
      </c>
    </row>
    <row r="135" spans="1:65" s="2" customFormat="1" ht="33" customHeight="1">
      <c r="A135" s="29"/>
      <c r="B135" s="146"/>
      <c r="C135" s="161" t="s">
        <v>246</v>
      </c>
      <c r="D135" s="161" t="s">
        <v>172</v>
      </c>
      <c r="E135" s="162" t="s">
        <v>558</v>
      </c>
      <c r="F135" s="163" t="s">
        <v>559</v>
      </c>
      <c r="G135" s="164" t="s">
        <v>186</v>
      </c>
      <c r="H135" s="165">
        <v>100</v>
      </c>
      <c r="I135" s="166"/>
      <c r="J135" s="167">
        <f t="shared" si="0"/>
        <v>0</v>
      </c>
      <c r="K135" s="168"/>
      <c r="L135" s="169"/>
      <c r="M135" s="170" t="s">
        <v>1</v>
      </c>
      <c r="N135" s="171" t="s">
        <v>38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7">
        <f t="shared" si="3"/>
        <v>0</v>
      </c>
      <c r="U135" s="158" t="s">
        <v>1</v>
      </c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183</v>
      </c>
      <c r="AT135" s="159" t="s">
        <v>172</v>
      </c>
      <c r="AU135" s="159" t="s">
        <v>144</v>
      </c>
      <c r="AY135" s="14" t="s">
        <v>138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144</v>
      </c>
      <c r="BK135" s="160">
        <f t="shared" si="9"/>
        <v>0</v>
      </c>
      <c r="BL135" s="14" t="s">
        <v>192</v>
      </c>
      <c r="BM135" s="159" t="s">
        <v>171</v>
      </c>
    </row>
    <row r="136" spans="1:65" s="2" customFormat="1" ht="33" customHeight="1">
      <c r="A136" s="29"/>
      <c r="B136" s="146"/>
      <c r="C136" s="161" t="s">
        <v>163</v>
      </c>
      <c r="D136" s="161" t="s">
        <v>172</v>
      </c>
      <c r="E136" s="162" t="s">
        <v>560</v>
      </c>
      <c r="F136" s="163" t="s">
        <v>561</v>
      </c>
      <c r="G136" s="164" t="s">
        <v>186</v>
      </c>
      <c r="H136" s="165">
        <v>12</v>
      </c>
      <c r="I136" s="166"/>
      <c r="J136" s="167">
        <f t="shared" si="0"/>
        <v>0</v>
      </c>
      <c r="K136" s="168"/>
      <c r="L136" s="169"/>
      <c r="M136" s="170" t="s">
        <v>1</v>
      </c>
      <c r="N136" s="171" t="s">
        <v>38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7">
        <f t="shared" si="3"/>
        <v>0</v>
      </c>
      <c r="U136" s="158" t="s">
        <v>1</v>
      </c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183</v>
      </c>
      <c r="AT136" s="159" t="s">
        <v>172</v>
      </c>
      <c r="AU136" s="159" t="s">
        <v>144</v>
      </c>
      <c r="AY136" s="14" t="s">
        <v>138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144</v>
      </c>
      <c r="BK136" s="160">
        <f t="shared" si="9"/>
        <v>0</v>
      </c>
      <c r="BL136" s="14" t="s">
        <v>192</v>
      </c>
      <c r="BM136" s="159" t="s">
        <v>329</v>
      </c>
    </row>
    <row r="137" spans="1:65" s="2" customFormat="1" ht="33" customHeight="1">
      <c r="A137" s="29"/>
      <c r="B137" s="146"/>
      <c r="C137" s="161" t="s">
        <v>167</v>
      </c>
      <c r="D137" s="161" t="s">
        <v>172</v>
      </c>
      <c r="E137" s="162" t="s">
        <v>562</v>
      </c>
      <c r="F137" s="163" t="s">
        <v>563</v>
      </c>
      <c r="G137" s="164" t="s">
        <v>186</v>
      </c>
      <c r="H137" s="165">
        <v>13</v>
      </c>
      <c r="I137" s="166"/>
      <c r="J137" s="167">
        <f t="shared" si="0"/>
        <v>0</v>
      </c>
      <c r="K137" s="168"/>
      <c r="L137" s="169"/>
      <c r="M137" s="170" t="s">
        <v>1</v>
      </c>
      <c r="N137" s="171" t="s">
        <v>38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7">
        <f t="shared" si="3"/>
        <v>0</v>
      </c>
      <c r="U137" s="158" t="s">
        <v>1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183</v>
      </c>
      <c r="AT137" s="159" t="s">
        <v>172</v>
      </c>
      <c r="AU137" s="159" t="s">
        <v>144</v>
      </c>
      <c r="AY137" s="14" t="s">
        <v>138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144</v>
      </c>
      <c r="BK137" s="160">
        <f t="shared" si="9"/>
        <v>0</v>
      </c>
      <c r="BL137" s="14" t="s">
        <v>192</v>
      </c>
      <c r="BM137" s="159" t="s">
        <v>298</v>
      </c>
    </row>
    <row r="138" spans="1:65" s="2" customFormat="1" ht="33" customHeight="1">
      <c r="A138" s="29"/>
      <c r="B138" s="146"/>
      <c r="C138" s="161" t="s">
        <v>564</v>
      </c>
      <c r="D138" s="161" t="s">
        <v>172</v>
      </c>
      <c r="E138" s="162" t="s">
        <v>565</v>
      </c>
      <c r="F138" s="163" t="s">
        <v>566</v>
      </c>
      <c r="G138" s="164" t="s">
        <v>186</v>
      </c>
      <c r="H138" s="165">
        <v>18</v>
      </c>
      <c r="I138" s="166"/>
      <c r="J138" s="167">
        <f t="shared" si="0"/>
        <v>0</v>
      </c>
      <c r="K138" s="168"/>
      <c r="L138" s="169"/>
      <c r="M138" s="170" t="s">
        <v>1</v>
      </c>
      <c r="N138" s="171" t="s">
        <v>38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7">
        <f t="shared" si="3"/>
        <v>0</v>
      </c>
      <c r="U138" s="158" t="s">
        <v>1</v>
      </c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183</v>
      </c>
      <c r="AT138" s="159" t="s">
        <v>172</v>
      </c>
      <c r="AU138" s="159" t="s">
        <v>144</v>
      </c>
      <c r="AY138" s="14" t="s">
        <v>138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144</v>
      </c>
      <c r="BK138" s="160">
        <f t="shared" si="9"/>
        <v>0</v>
      </c>
      <c r="BL138" s="14" t="s">
        <v>192</v>
      </c>
      <c r="BM138" s="159" t="s">
        <v>416</v>
      </c>
    </row>
    <row r="139" spans="1:65" s="2" customFormat="1" ht="33" customHeight="1">
      <c r="A139" s="29"/>
      <c r="B139" s="146"/>
      <c r="C139" s="161" t="s">
        <v>567</v>
      </c>
      <c r="D139" s="161" t="s">
        <v>172</v>
      </c>
      <c r="E139" s="162" t="s">
        <v>568</v>
      </c>
      <c r="F139" s="163" t="s">
        <v>569</v>
      </c>
      <c r="G139" s="164" t="s">
        <v>186</v>
      </c>
      <c r="H139" s="165">
        <v>7</v>
      </c>
      <c r="I139" s="166"/>
      <c r="J139" s="167">
        <f t="shared" si="0"/>
        <v>0</v>
      </c>
      <c r="K139" s="168"/>
      <c r="L139" s="169"/>
      <c r="M139" s="170" t="s">
        <v>1</v>
      </c>
      <c r="N139" s="171" t="s">
        <v>38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7">
        <f t="shared" si="3"/>
        <v>0</v>
      </c>
      <c r="U139" s="158" t="s">
        <v>1</v>
      </c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183</v>
      </c>
      <c r="AT139" s="159" t="s">
        <v>172</v>
      </c>
      <c r="AU139" s="159" t="s">
        <v>144</v>
      </c>
      <c r="AY139" s="14" t="s">
        <v>138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144</v>
      </c>
      <c r="BK139" s="160">
        <f t="shared" si="9"/>
        <v>0</v>
      </c>
      <c r="BL139" s="14" t="s">
        <v>192</v>
      </c>
      <c r="BM139" s="159" t="s">
        <v>192</v>
      </c>
    </row>
    <row r="140" spans="1:65" s="12" customFormat="1" ht="22.9" customHeight="1">
      <c r="B140" s="133"/>
      <c r="D140" s="134" t="s">
        <v>71</v>
      </c>
      <c r="E140" s="144" t="s">
        <v>570</v>
      </c>
      <c r="F140" s="144" t="s">
        <v>571</v>
      </c>
      <c r="I140" s="136"/>
      <c r="J140" s="145">
        <f>BK140</f>
        <v>0</v>
      </c>
      <c r="L140" s="133"/>
      <c r="M140" s="138"/>
      <c r="N140" s="139"/>
      <c r="O140" s="139"/>
      <c r="P140" s="140">
        <f>SUM(P141:P155)</f>
        <v>0</v>
      </c>
      <c r="Q140" s="139"/>
      <c r="R140" s="140">
        <f>SUM(R141:R155)</f>
        <v>0</v>
      </c>
      <c r="S140" s="139"/>
      <c r="T140" s="140">
        <f>SUM(T141:T155)</f>
        <v>0</v>
      </c>
      <c r="U140" s="141"/>
      <c r="AR140" s="134" t="s">
        <v>144</v>
      </c>
      <c r="AT140" s="142" t="s">
        <v>71</v>
      </c>
      <c r="AU140" s="142" t="s">
        <v>80</v>
      </c>
      <c r="AY140" s="134" t="s">
        <v>138</v>
      </c>
      <c r="BK140" s="143">
        <f>SUM(BK141:BK155)</f>
        <v>0</v>
      </c>
    </row>
    <row r="141" spans="1:65" s="2" customFormat="1" ht="16.5" customHeight="1">
      <c r="A141" s="29"/>
      <c r="B141" s="146"/>
      <c r="C141" s="147" t="s">
        <v>171</v>
      </c>
      <c r="D141" s="147" t="s">
        <v>140</v>
      </c>
      <c r="E141" s="148" t="s">
        <v>572</v>
      </c>
      <c r="F141" s="149" t="s">
        <v>573</v>
      </c>
      <c r="G141" s="150" t="s">
        <v>142</v>
      </c>
      <c r="H141" s="151">
        <v>3</v>
      </c>
      <c r="I141" s="152"/>
      <c r="J141" s="153">
        <f t="shared" ref="J141:J155" si="10">ROUND(I141*H141,2)</f>
        <v>0</v>
      </c>
      <c r="K141" s="154"/>
      <c r="L141" s="30"/>
      <c r="M141" s="155" t="s">
        <v>1</v>
      </c>
      <c r="N141" s="156" t="s">
        <v>38</v>
      </c>
      <c r="O141" s="58"/>
      <c r="P141" s="157">
        <f t="shared" ref="P141:P155" si="11">O141*H141</f>
        <v>0</v>
      </c>
      <c r="Q141" s="157">
        <v>0</v>
      </c>
      <c r="R141" s="157">
        <f t="shared" ref="R141:R155" si="12">Q141*H141</f>
        <v>0</v>
      </c>
      <c r="S141" s="157">
        <v>0</v>
      </c>
      <c r="T141" s="157">
        <f t="shared" ref="T141:T155" si="13">S141*H141</f>
        <v>0</v>
      </c>
      <c r="U141" s="158" t="s">
        <v>1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192</v>
      </c>
      <c r="AT141" s="159" t="s">
        <v>140</v>
      </c>
      <c r="AU141" s="159" t="s">
        <v>144</v>
      </c>
      <c r="AY141" s="14" t="s">
        <v>138</v>
      </c>
      <c r="BE141" s="160">
        <f t="shared" ref="BE141:BE155" si="14">IF(N141="základná",J141,0)</f>
        <v>0</v>
      </c>
      <c r="BF141" s="160">
        <f t="shared" ref="BF141:BF155" si="15">IF(N141="znížená",J141,0)</f>
        <v>0</v>
      </c>
      <c r="BG141" s="160">
        <f t="shared" ref="BG141:BG155" si="16">IF(N141="zákl. prenesená",J141,0)</f>
        <v>0</v>
      </c>
      <c r="BH141" s="160">
        <f t="shared" ref="BH141:BH155" si="17">IF(N141="zníž. prenesená",J141,0)</f>
        <v>0</v>
      </c>
      <c r="BI141" s="160">
        <f t="shared" ref="BI141:BI155" si="18">IF(N141="nulová",J141,0)</f>
        <v>0</v>
      </c>
      <c r="BJ141" s="14" t="s">
        <v>144</v>
      </c>
      <c r="BK141" s="160">
        <f t="shared" ref="BK141:BK155" si="19">ROUND(I141*H141,2)</f>
        <v>0</v>
      </c>
      <c r="BL141" s="14" t="s">
        <v>192</v>
      </c>
      <c r="BM141" s="159" t="s">
        <v>204</v>
      </c>
    </row>
    <row r="142" spans="1:65" s="2" customFormat="1" ht="24.2" customHeight="1">
      <c r="A142" s="29"/>
      <c r="B142" s="146"/>
      <c r="C142" s="161" t="s">
        <v>178</v>
      </c>
      <c r="D142" s="161" t="s">
        <v>172</v>
      </c>
      <c r="E142" s="162" t="s">
        <v>574</v>
      </c>
      <c r="F142" s="163" t="s">
        <v>575</v>
      </c>
      <c r="G142" s="164" t="s">
        <v>142</v>
      </c>
      <c r="H142" s="165">
        <v>3</v>
      </c>
      <c r="I142" s="166"/>
      <c r="J142" s="167">
        <f t="shared" si="10"/>
        <v>0</v>
      </c>
      <c r="K142" s="168"/>
      <c r="L142" s="169"/>
      <c r="M142" s="170" t="s">
        <v>1</v>
      </c>
      <c r="N142" s="171" t="s">
        <v>38</v>
      </c>
      <c r="O142" s="58"/>
      <c r="P142" s="157">
        <f t="shared" si="11"/>
        <v>0</v>
      </c>
      <c r="Q142" s="157">
        <v>0</v>
      </c>
      <c r="R142" s="157">
        <f t="shared" si="12"/>
        <v>0</v>
      </c>
      <c r="S142" s="157">
        <v>0</v>
      </c>
      <c r="T142" s="157">
        <f t="shared" si="13"/>
        <v>0</v>
      </c>
      <c r="U142" s="158" t="s">
        <v>1</v>
      </c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183</v>
      </c>
      <c r="AT142" s="159" t="s">
        <v>172</v>
      </c>
      <c r="AU142" s="159" t="s">
        <v>144</v>
      </c>
      <c r="AY142" s="14" t="s">
        <v>138</v>
      </c>
      <c r="BE142" s="160">
        <f t="shared" si="14"/>
        <v>0</v>
      </c>
      <c r="BF142" s="160">
        <f t="shared" si="15"/>
        <v>0</v>
      </c>
      <c r="BG142" s="160">
        <f t="shared" si="16"/>
        <v>0</v>
      </c>
      <c r="BH142" s="160">
        <f t="shared" si="17"/>
        <v>0</v>
      </c>
      <c r="BI142" s="160">
        <f t="shared" si="18"/>
        <v>0</v>
      </c>
      <c r="BJ142" s="14" t="s">
        <v>144</v>
      </c>
      <c r="BK142" s="160">
        <f t="shared" si="19"/>
        <v>0</v>
      </c>
      <c r="BL142" s="14" t="s">
        <v>192</v>
      </c>
      <c r="BM142" s="159" t="s">
        <v>7</v>
      </c>
    </row>
    <row r="143" spans="1:65" s="2" customFormat="1" ht="16.5" customHeight="1">
      <c r="A143" s="29"/>
      <c r="B143" s="146"/>
      <c r="C143" s="147" t="s">
        <v>329</v>
      </c>
      <c r="D143" s="147" t="s">
        <v>140</v>
      </c>
      <c r="E143" s="148" t="s">
        <v>576</v>
      </c>
      <c r="F143" s="149" t="s">
        <v>577</v>
      </c>
      <c r="G143" s="150" t="s">
        <v>186</v>
      </c>
      <c r="H143" s="151">
        <v>15</v>
      </c>
      <c r="I143" s="152"/>
      <c r="J143" s="153">
        <f t="shared" si="10"/>
        <v>0</v>
      </c>
      <c r="K143" s="154"/>
      <c r="L143" s="30"/>
      <c r="M143" s="155" t="s">
        <v>1</v>
      </c>
      <c r="N143" s="156" t="s">
        <v>38</v>
      </c>
      <c r="O143" s="58"/>
      <c r="P143" s="157">
        <f t="shared" si="11"/>
        <v>0</v>
      </c>
      <c r="Q143" s="157">
        <v>0</v>
      </c>
      <c r="R143" s="157">
        <f t="shared" si="12"/>
        <v>0</v>
      </c>
      <c r="S143" s="157">
        <v>0</v>
      </c>
      <c r="T143" s="157">
        <f t="shared" si="13"/>
        <v>0</v>
      </c>
      <c r="U143" s="158" t="s">
        <v>1</v>
      </c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192</v>
      </c>
      <c r="AT143" s="159" t="s">
        <v>140</v>
      </c>
      <c r="AU143" s="159" t="s">
        <v>144</v>
      </c>
      <c r="AY143" s="14" t="s">
        <v>138</v>
      </c>
      <c r="BE143" s="160">
        <f t="shared" si="14"/>
        <v>0</v>
      </c>
      <c r="BF143" s="160">
        <f t="shared" si="15"/>
        <v>0</v>
      </c>
      <c r="BG143" s="160">
        <f t="shared" si="16"/>
        <v>0</v>
      </c>
      <c r="BH143" s="160">
        <f t="shared" si="17"/>
        <v>0</v>
      </c>
      <c r="BI143" s="160">
        <f t="shared" si="18"/>
        <v>0</v>
      </c>
      <c r="BJ143" s="14" t="s">
        <v>144</v>
      </c>
      <c r="BK143" s="160">
        <f t="shared" si="19"/>
        <v>0</v>
      </c>
      <c r="BL143" s="14" t="s">
        <v>192</v>
      </c>
      <c r="BM143" s="159" t="s">
        <v>226</v>
      </c>
    </row>
    <row r="144" spans="1:65" s="2" customFormat="1" ht="16.5" customHeight="1">
      <c r="A144" s="29"/>
      <c r="B144" s="146"/>
      <c r="C144" s="147" t="s">
        <v>420</v>
      </c>
      <c r="D144" s="147" t="s">
        <v>140</v>
      </c>
      <c r="E144" s="148" t="s">
        <v>578</v>
      </c>
      <c r="F144" s="149" t="s">
        <v>579</v>
      </c>
      <c r="G144" s="150" t="s">
        <v>186</v>
      </c>
      <c r="H144" s="151">
        <v>8</v>
      </c>
      <c r="I144" s="152"/>
      <c r="J144" s="153">
        <f t="shared" si="10"/>
        <v>0</v>
      </c>
      <c r="K144" s="154"/>
      <c r="L144" s="30"/>
      <c r="M144" s="155" t="s">
        <v>1</v>
      </c>
      <c r="N144" s="156" t="s">
        <v>38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7">
        <f t="shared" si="13"/>
        <v>0</v>
      </c>
      <c r="U144" s="158" t="s">
        <v>1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192</v>
      </c>
      <c r="AT144" s="159" t="s">
        <v>140</v>
      </c>
      <c r="AU144" s="159" t="s">
        <v>144</v>
      </c>
      <c r="AY144" s="14" t="s">
        <v>138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144</v>
      </c>
      <c r="BK144" s="160">
        <f t="shared" si="19"/>
        <v>0</v>
      </c>
      <c r="BL144" s="14" t="s">
        <v>192</v>
      </c>
      <c r="BM144" s="159" t="s">
        <v>238</v>
      </c>
    </row>
    <row r="145" spans="1:65" s="2" customFormat="1" ht="16.5" customHeight="1">
      <c r="A145" s="29"/>
      <c r="B145" s="146"/>
      <c r="C145" s="147" t="s">
        <v>298</v>
      </c>
      <c r="D145" s="147" t="s">
        <v>140</v>
      </c>
      <c r="E145" s="148" t="s">
        <v>580</v>
      </c>
      <c r="F145" s="149" t="s">
        <v>581</v>
      </c>
      <c r="G145" s="150" t="s">
        <v>186</v>
      </c>
      <c r="H145" s="151">
        <v>25</v>
      </c>
      <c r="I145" s="152"/>
      <c r="J145" s="153">
        <f t="shared" si="10"/>
        <v>0</v>
      </c>
      <c r="K145" s="154"/>
      <c r="L145" s="30"/>
      <c r="M145" s="155" t="s">
        <v>1</v>
      </c>
      <c r="N145" s="156" t="s">
        <v>38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7">
        <f t="shared" si="13"/>
        <v>0</v>
      </c>
      <c r="U145" s="158" t="s">
        <v>1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192</v>
      </c>
      <c r="AT145" s="159" t="s">
        <v>140</v>
      </c>
      <c r="AU145" s="159" t="s">
        <v>144</v>
      </c>
      <c r="AY145" s="14" t="s">
        <v>138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144</v>
      </c>
      <c r="BK145" s="160">
        <f t="shared" si="19"/>
        <v>0</v>
      </c>
      <c r="BL145" s="14" t="s">
        <v>192</v>
      </c>
      <c r="BM145" s="159" t="s">
        <v>252</v>
      </c>
    </row>
    <row r="146" spans="1:65" s="2" customFormat="1" ht="16.5" customHeight="1">
      <c r="A146" s="29"/>
      <c r="B146" s="146"/>
      <c r="C146" s="147" t="s">
        <v>582</v>
      </c>
      <c r="D146" s="147" t="s">
        <v>140</v>
      </c>
      <c r="E146" s="148" t="s">
        <v>583</v>
      </c>
      <c r="F146" s="149" t="s">
        <v>584</v>
      </c>
      <c r="G146" s="150" t="s">
        <v>186</v>
      </c>
      <c r="H146" s="151">
        <v>4</v>
      </c>
      <c r="I146" s="152"/>
      <c r="J146" s="153">
        <f t="shared" si="10"/>
        <v>0</v>
      </c>
      <c r="K146" s="154"/>
      <c r="L146" s="30"/>
      <c r="M146" s="155" t="s">
        <v>1</v>
      </c>
      <c r="N146" s="156" t="s">
        <v>38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7">
        <f t="shared" si="13"/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192</v>
      </c>
      <c r="AT146" s="159" t="s">
        <v>140</v>
      </c>
      <c r="AU146" s="159" t="s">
        <v>144</v>
      </c>
      <c r="AY146" s="14" t="s">
        <v>138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144</v>
      </c>
      <c r="BK146" s="160">
        <f t="shared" si="19"/>
        <v>0</v>
      </c>
      <c r="BL146" s="14" t="s">
        <v>192</v>
      </c>
      <c r="BM146" s="159" t="s">
        <v>212</v>
      </c>
    </row>
    <row r="147" spans="1:65" s="2" customFormat="1" ht="16.5" customHeight="1">
      <c r="A147" s="29"/>
      <c r="B147" s="146"/>
      <c r="C147" s="147" t="s">
        <v>416</v>
      </c>
      <c r="D147" s="147" t="s">
        <v>140</v>
      </c>
      <c r="E147" s="148" t="s">
        <v>585</v>
      </c>
      <c r="F147" s="149" t="s">
        <v>586</v>
      </c>
      <c r="G147" s="150" t="s">
        <v>186</v>
      </c>
      <c r="H147" s="151">
        <v>24</v>
      </c>
      <c r="I147" s="152"/>
      <c r="J147" s="153">
        <f t="shared" si="10"/>
        <v>0</v>
      </c>
      <c r="K147" s="154"/>
      <c r="L147" s="30"/>
      <c r="M147" s="155" t="s">
        <v>1</v>
      </c>
      <c r="N147" s="156" t="s">
        <v>38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7">
        <f t="shared" si="13"/>
        <v>0</v>
      </c>
      <c r="U147" s="158" t="s">
        <v>1</v>
      </c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192</v>
      </c>
      <c r="AT147" s="159" t="s">
        <v>140</v>
      </c>
      <c r="AU147" s="159" t="s">
        <v>144</v>
      </c>
      <c r="AY147" s="14" t="s">
        <v>138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144</v>
      </c>
      <c r="BK147" s="160">
        <f t="shared" si="19"/>
        <v>0</v>
      </c>
      <c r="BL147" s="14" t="s">
        <v>192</v>
      </c>
      <c r="BM147" s="159" t="s">
        <v>155</v>
      </c>
    </row>
    <row r="148" spans="1:65" s="2" customFormat="1" ht="24.2" customHeight="1">
      <c r="A148" s="29"/>
      <c r="B148" s="146"/>
      <c r="C148" s="147" t="s">
        <v>426</v>
      </c>
      <c r="D148" s="147" t="s">
        <v>140</v>
      </c>
      <c r="E148" s="148" t="s">
        <v>587</v>
      </c>
      <c r="F148" s="149" t="s">
        <v>588</v>
      </c>
      <c r="G148" s="150" t="s">
        <v>142</v>
      </c>
      <c r="H148" s="151">
        <v>4</v>
      </c>
      <c r="I148" s="152"/>
      <c r="J148" s="153">
        <f t="shared" si="10"/>
        <v>0</v>
      </c>
      <c r="K148" s="154"/>
      <c r="L148" s="30"/>
      <c r="M148" s="155" t="s">
        <v>1</v>
      </c>
      <c r="N148" s="156" t="s">
        <v>38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7">
        <f t="shared" si="13"/>
        <v>0</v>
      </c>
      <c r="U148" s="158" t="s">
        <v>1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192</v>
      </c>
      <c r="AT148" s="159" t="s">
        <v>140</v>
      </c>
      <c r="AU148" s="159" t="s">
        <v>144</v>
      </c>
      <c r="AY148" s="14" t="s">
        <v>138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144</v>
      </c>
      <c r="BK148" s="160">
        <f t="shared" si="19"/>
        <v>0</v>
      </c>
      <c r="BL148" s="14" t="s">
        <v>192</v>
      </c>
      <c r="BM148" s="159" t="s">
        <v>183</v>
      </c>
    </row>
    <row r="149" spans="1:65" s="2" customFormat="1" ht="24.2" customHeight="1">
      <c r="A149" s="29"/>
      <c r="B149" s="146"/>
      <c r="C149" s="147" t="s">
        <v>192</v>
      </c>
      <c r="D149" s="147" t="s">
        <v>140</v>
      </c>
      <c r="E149" s="148" t="s">
        <v>589</v>
      </c>
      <c r="F149" s="149" t="s">
        <v>590</v>
      </c>
      <c r="G149" s="150" t="s">
        <v>142</v>
      </c>
      <c r="H149" s="151">
        <v>15</v>
      </c>
      <c r="I149" s="152"/>
      <c r="J149" s="153">
        <f t="shared" si="10"/>
        <v>0</v>
      </c>
      <c r="K149" s="154"/>
      <c r="L149" s="30"/>
      <c r="M149" s="155" t="s">
        <v>1</v>
      </c>
      <c r="N149" s="156" t="s">
        <v>38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7">
        <f t="shared" si="13"/>
        <v>0</v>
      </c>
      <c r="U149" s="158" t="s">
        <v>1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192</v>
      </c>
      <c r="AT149" s="159" t="s">
        <v>140</v>
      </c>
      <c r="AU149" s="159" t="s">
        <v>144</v>
      </c>
      <c r="AY149" s="14" t="s">
        <v>138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144</v>
      </c>
      <c r="BK149" s="160">
        <f t="shared" si="19"/>
        <v>0</v>
      </c>
      <c r="BL149" s="14" t="s">
        <v>192</v>
      </c>
      <c r="BM149" s="159" t="s">
        <v>216</v>
      </c>
    </row>
    <row r="150" spans="1:65" s="2" customFormat="1" ht="24.2" customHeight="1">
      <c r="A150" s="29"/>
      <c r="B150" s="146"/>
      <c r="C150" s="147" t="s">
        <v>196</v>
      </c>
      <c r="D150" s="147" t="s">
        <v>140</v>
      </c>
      <c r="E150" s="148" t="s">
        <v>591</v>
      </c>
      <c r="F150" s="149" t="s">
        <v>592</v>
      </c>
      <c r="G150" s="150" t="s">
        <v>142</v>
      </c>
      <c r="H150" s="151">
        <v>5</v>
      </c>
      <c r="I150" s="152"/>
      <c r="J150" s="153">
        <f t="shared" si="10"/>
        <v>0</v>
      </c>
      <c r="K150" s="154"/>
      <c r="L150" s="30"/>
      <c r="M150" s="155" t="s">
        <v>1</v>
      </c>
      <c r="N150" s="156" t="s">
        <v>38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7">
        <f t="shared" si="13"/>
        <v>0</v>
      </c>
      <c r="U150" s="158" t="s">
        <v>1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192</v>
      </c>
      <c r="AT150" s="159" t="s">
        <v>140</v>
      </c>
      <c r="AU150" s="159" t="s">
        <v>144</v>
      </c>
      <c r="AY150" s="14" t="s">
        <v>138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144</v>
      </c>
      <c r="BK150" s="160">
        <f t="shared" si="19"/>
        <v>0</v>
      </c>
      <c r="BL150" s="14" t="s">
        <v>192</v>
      </c>
      <c r="BM150" s="159" t="s">
        <v>340</v>
      </c>
    </row>
    <row r="151" spans="1:65" s="2" customFormat="1" ht="16.5" customHeight="1">
      <c r="A151" s="29"/>
      <c r="B151" s="146"/>
      <c r="C151" s="147" t="s">
        <v>204</v>
      </c>
      <c r="D151" s="147" t="s">
        <v>140</v>
      </c>
      <c r="E151" s="148" t="s">
        <v>593</v>
      </c>
      <c r="F151" s="149" t="s">
        <v>594</v>
      </c>
      <c r="G151" s="150" t="s">
        <v>142</v>
      </c>
      <c r="H151" s="151">
        <v>7</v>
      </c>
      <c r="I151" s="152"/>
      <c r="J151" s="153">
        <f t="shared" si="10"/>
        <v>0</v>
      </c>
      <c r="K151" s="154"/>
      <c r="L151" s="30"/>
      <c r="M151" s="155" t="s">
        <v>1</v>
      </c>
      <c r="N151" s="156" t="s">
        <v>38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7">
        <f t="shared" si="13"/>
        <v>0</v>
      </c>
      <c r="U151" s="158" t="s">
        <v>1</v>
      </c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192</v>
      </c>
      <c r="AT151" s="159" t="s">
        <v>140</v>
      </c>
      <c r="AU151" s="159" t="s">
        <v>144</v>
      </c>
      <c r="AY151" s="14" t="s">
        <v>138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144</v>
      </c>
      <c r="BK151" s="160">
        <f t="shared" si="19"/>
        <v>0</v>
      </c>
      <c r="BL151" s="14" t="s">
        <v>192</v>
      </c>
      <c r="BM151" s="159" t="s">
        <v>394</v>
      </c>
    </row>
    <row r="152" spans="1:65" s="2" customFormat="1" ht="24.2" customHeight="1">
      <c r="A152" s="29"/>
      <c r="B152" s="146"/>
      <c r="C152" s="161" t="s">
        <v>208</v>
      </c>
      <c r="D152" s="161" t="s">
        <v>172</v>
      </c>
      <c r="E152" s="162" t="s">
        <v>595</v>
      </c>
      <c r="F152" s="163" t="s">
        <v>596</v>
      </c>
      <c r="G152" s="164" t="s">
        <v>142</v>
      </c>
      <c r="H152" s="165">
        <v>7</v>
      </c>
      <c r="I152" s="166"/>
      <c r="J152" s="167">
        <f t="shared" si="10"/>
        <v>0</v>
      </c>
      <c r="K152" s="168"/>
      <c r="L152" s="169"/>
      <c r="M152" s="170" t="s">
        <v>1</v>
      </c>
      <c r="N152" s="171" t="s">
        <v>38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7">
        <f t="shared" si="13"/>
        <v>0</v>
      </c>
      <c r="U152" s="158" t="s">
        <v>1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183</v>
      </c>
      <c r="AT152" s="159" t="s">
        <v>172</v>
      </c>
      <c r="AU152" s="159" t="s">
        <v>144</v>
      </c>
      <c r="AY152" s="14" t="s">
        <v>138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144</v>
      </c>
      <c r="BK152" s="160">
        <f t="shared" si="19"/>
        <v>0</v>
      </c>
      <c r="BL152" s="14" t="s">
        <v>192</v>
      </c>
      <c r="BM152" s="159" t="s">
        <v>315</v>
      </c>
    </row>
    <row r="153" spans="1:65" s="2" customFormat="1" ht="16.5" customHeight="1">
      <c r="A153" s="29"/>
      <c r="B153" s="146"/>
      <c r="C153" s="147" t="s">
        <v>300</v>
      </c>
      <c r="D153" s="147" t="s">
        <v>140</v>
      </c>
      <c r="E153" s="148" t="s">
        <v>597</v>
      </c>
      <c r="F153" s="149" t="s">
        <v>598</v>
      </c>
      <c r="G153" s="150" t="s">
        <v>142</v>
      </c>
      <c r="H153" s="151">
        <v>1</v>
      </c>
      <c r="I153" s="152"/>
      <c r="J153" s="153">
        <f t="shared" si="10"/>
        <v>0</v>
      </c>
      <c r="K153" s="154"/>
      <c r="L153" s="30"/>
      <c r="M153" s="155" t="s">
        <v>1</v>
      </c>
      <c r="N153" s="156" t="s">
        <v>38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7">
        <f t="shared" si="13"/>
        <v>0</v>
      </c>
      <c r="U153" s="158" t="s">
        <v>1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192</v>
      </c>
      <c r="AT153" s="159" t="s">
        <v>140</v>
      </c>
      <c r="AU153" s="159" t="s">
        <v>144</v>
      </c>
      <c r="AY153" s="14" t="s">
        <v>138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144</v>
      </c>
      <c r="BK153" s="160">
        <f t="shared" si="19"/>
        <v>0</v>
      </c>
      <c r="BL153" s="14" t="s">
        <v>192</v>
      </c>
      <c r="BM153" s="159" t="s">
        <v>360</v>
      </c>
    </row>
    <row r="154" spans="1:65" s="2" customFormat="1" ht="16.5" customHeight="1">
      <c r="A154" s="29"/>
      <c r="B154" s="146"/>
      <c r="C154" s="161" t="s">
        <v>599</v>
      </c>
      <c r="D154" s="161" t="s">
        <v>172</v>
      </c>
      <c r="E154" s="162" t="s">
        <v>600</v>
      </c>
      <c r="F154" s="163" t="s">
        <v>601</v>
      </c>
      <c r="G154" s="164" t="s">
        <v>142</v>
      </c>
      <c r="H154" s="165">
        <v>1</v>
      </c>
      <c r="I154" s="166"/>
      <c r="J154" s="167">
        <f t="shared" si="10"/>
        <v>0</v>
      </c>
      <c r="K154" s="168"/>
      <c r="L154" s="169"/>
      <c r="M154" s="170" t="s">
        <v>1</v>
      </c>
      <c r="N154" s="171" t="s">
        <v>38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7">
        <f t="shared" si="13"/>
        <v>0</v>
      </c>
      <c r="U154" s="158" t="s">
        <v>1</v>
      </c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183</v>
      </c>
      <c r="AT154" s="159" t="s">
        <v>172</v>
      </c>
      <c r="AU154" s="159" t="s">
        <v>144</v>
      </c>
      <c r="AY154" s="14" t="s">
        <v>138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144</v>
      </c>
      <c r="BK154" s="160">
        <f t="shared" si="19"/>
        <v>0</v>
      </c>
      <c r="BL154" s="14" t="s">
        <v>192</v>
      </c>
      <c r="BM154" s="159" t="s">
        <v>390</v>
      </c>
    </row>
    <row r="155" spans="1:65" s="2" customFormat="1" ht="24.2" customHeight="1">
      <c r="A155" s="29"/>
      <c r="B155" s="146"/>
      <c r="C155" s="147" t="s">
        <v>231</v>
      </c>
      <c r="D155" s="147" t="s">
        <v>140</v>
      </c>
      <c r="E155" s="148" t="s">
        <v>602</v>
      </c>
      <c r="F155" s="149" t="s">
        <v>603</v>
      </c>
      <c r="G155" s="150" t="s">
        <v>186</v>
      </c>
      <c r="H155" s="151">
        <v>76</v>
      </c>
      <c r="I155" s="152"/>
      <c r="J155" s="153">
        <f t="shared" si="10"/>
        <v>0</v>
      </c>
      <c r="K155" s="154"/>
      <c r="L155" s="30"/>
      <c r="M155" s="155" t="s">
        <v>1</v>
      </c>
      <c r="N155" s="156" t="s">
        <v>38</v>
      </c>
      <c r="O155" s="58"/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7">
        <f t="shared" si="13"/>
        <v>0</v>
      </c>
      <c r="U155" s="158" t="s">
        <v>1</v>
      </c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192</v>
      </c>
      <c r="AT155" s="159" t="s">
        <v>140</v>
      </c>
      <c r="AU155" s="159" t="s">
        <v>144</v>
      </c>
      <c r="AY155" s="14" t="s">
        <v>138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144</v>
      </c>
      <c r="BK155" s="160">
        <f t="shared" si="19"/>
        <v>0</v>
      </c>
      <c r="BL155" s="14" t="s">
        <v>192</v>
      </c>
      <c r="BM155" s="159" t="s">
        <v>378</v>
      </c>
    </row>
    <row r="156" spans="1:65" s="12" customFormat="1" ht="22.9" customHeight="1">
      <c r="B156" s="133"/>
      <c r="D156" s="134" t="s">
        <v>71</v>
      </c>
      <c r="E156" s="144" t="s">
        <v>202</v>
      </c>
      <c r="F156" s="144" t="s">
        <v>203</v>
      </c>
      <c r="I156" s="136"/>
      <c r="J156" s="145">
        <f>BK156</f>
        <v>0</v>
      </c>
      <c r="L156" s="133"/>
      <c r="M156" s="138"/>
      <c r="N156" s="139"/>
      <c r="O156" s="139"/>
      <c r="P156" s="140">
        <f>SUM(P157:P191)</f>
        <v>0</v>
      </c>
      <c r="Q156" s="139"/>
      <c r="R156" s="140">
        <f>SUM(R157:R191)</f>
        <v>0</v>
      </c>
      <c r="S156" s="139"/>
      <c r="T156" s="140">
        <f>SUM(T157:T191)</f>
        <v>0</v>
      </c>
      <c r="U156" s="141"/>
      <c r="AR156" s="134" t="s">
        <v>144</v>
      </c>
      <c r="AT156" s="142" t="s">
        <v>71</v>
      </c>
      <c r="AU156" s="142" t="s">
        <v>80</v>
      </c>
      <c r="AY156" s="134" t="s">
        <v>138</v>
      </c>
      <c r="BK156" s="143">
        <f>SUM(BK157:BK191)</f>
        <v>0</v>
      </c>
    </row>
    <row r="157" spans="1:65" s="2" customFormat="1" ht="24.2" customHeight="1">
      <c r="A157" s="29"/>
      <c r="B157" s="146"/>
      <c r="C157" s="147" t="s">
        <v>247</v>
      </c>
      <c r="D157" s="147" t="s">
        <v>140</v>
      </c>
      <c r="E157" s="148" t="s">
        <v>604</v>
      </c>
      <c r="F157" s="149" t="s">
        <v>605</v>
      </c>
      <c r="G157" s="150" t="s">
        <v>186</v>
      </c>
      <c r="H157" s="151">
        <v>100</v>
      </c>
      <c r="I157" s="152"/>
      <c r="J157" s="153">
        <f t="shared" ref="J157:J191" si="20">ROUND(I157*H157,2)</f>
        <v>0</v>
      </c>
      <c r="K157" s="154"/>
      <c r="L157" s="30"/>
      <c r="M157" s="155" t="s">
        <v>1</v>
      </c>
      <c r="N157" s="156" t="s">
        <v>38</v>
      </c>
      <c r="O157" s="58"/>
      <c r="P157" s="157">
        <f t="shared" ref="P157:P191" si="21">O157*H157</f>
        <v>0</v>
      </c>
      <c r="Q157" s="157">
        <v>0</v>
      </c>
      <c r="R157" s="157">
        <f t="shared" ref="R157:R191" si="22">Q157*H157</f>
        <v>0</v>
      </c>
      <c r="S157" s="157">
        <v>0</v>
      </c>
      <c r="T157" s="157">
        <f t="shared" ref="T157:T191" si="23">S157*H157</f>
        <v>0</v>
      </c>
      <c r="U157" s="158" t="s">
        <v>1</v>
      </c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192</v>
      </c>
      <c r="AT157" s="159" t="s">
        <v>140</v>
      </c>
      <c r="AU157" s="159" t="s">
        <v>144</v>
      </c>
      <c r="AY157" s="14" t="s">
        <v>138</v>
      </c>
      <c r="BE157" s="160">
        <f t="shared" ref="BE157:BE191" si="24">IF(N157="základná",J157,0)</f>
        <v>0</v>
      </c>
      <c r="BF157" s="160">
        <f t="shared" ref="BF157:BF191" si="25">IF(N157="znížená",J157,0)</f>
        <v>0</v>
      </c>
      <c r="BG157" s="160">
        <f t="shared" ref="BG157:BG191" si="26">IF(N157="zákl. prenesená",J157,0)</f>
        <v>0</v>
      </c>
      <c r="BH157" s="160">
        <f t="shared" ref="BH157:BH191" si="27">IF(N157="zníž. prenesená",J157,0)</f>
        <v>0</v>
      </c>
      <c r="BI157" s="160">
        <f t="shared" ref="BI157:BI191" si="28">IF(N157="nulová",J157,0)</f>
        <v>0</v>
      </c>
      <c r="BJ157" s="14" t="s">
        <v>144</v>
      </c>
      <c r="BK157" s="160">
        <f t="shared" ref="BK157:BK191" si="29">ROUND(I157*H157,2)</f>
        <v>0</v>
      </c>
      <c r="BL157" s="14" t="s">
        <v>192</v>
      </c>
      <c r="BM157" s="159" t="s">
        <v>457</v>
      </c>
    </row>
    <row r="158" spans="1:65" s="2" customFormat="1" ht="24.2" customHeight="1">
      <c r="A158" s="29"/>
      <c r="B158" s="146"/>
      <c r="C158" s="147" t="s">
        <v>252</v>
      </c>
      <c r="D158" s="147" t="s">
        <v>140</v>
      </c>
      <c r="E158" s="148" t="s">
        <v>606</v>
      </c>
      <c r="F158" s="149" t="s">
        <v>607</v>
      </c>
      <c r="G158" s="150" t="s">
        <v>186</v>
      </c>
      <c r="H158" s="151">
        <v>12</v>
      </c>
      <c r="I158" s="152"/>
      <c r="J158" s="153">
        <f t="shared" si="20"/>
        <v>0</v>
      </c>
      <c r="K158" s="154"/>
      <c r="L158" s="30"/>
      <c r="M158" s="155" t="s">
        <v>1</v>
      </c>
      <c r="N158" s="156" t="s">
        <v>38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7">
        <f t="shared" si="23"/>
        <v>0</v>
      </c>
      <c r="U158" s="158" t="s">
        <v>1</v>
      </c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192</v>
      </c>
      <c r="AT158" s="159" t="s">
        <v>140</v>
      </c>
      <c r="AU158" s="159" t="s">
        <v>144</v>
      </c>
      <c r="AY158" s="14" t="s">
        <v>138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144</v>
      </c>
      <c r="BK158" s="160">
        <f t="shared" si="29"/>
        <v>0</v>
      </c>
      <c r="BL158" s="14" t="s">
        <v>192</v>
      </c>
      <c r="BM158" s="159" t="s">
        <v>319</v>
      </c>
    </row>
    <row r="159" spans="1:65" s="2" customFormat="1" ht="24.2" customHeight="1">
      <c r="A159" s="29"/>
      <c r="B159" s="146"/>
      <c r="C159" s="147" t="s">
        <v>256</v>
      </c>
      <c r="D159" s="147" t="s">
        <v>140</v>
      </c>
      <c r="E159" s="148" t="s">
        <v>608</v>
      </c>
      <c r="F159" s="149" t="s">
        <v>609</v>
      </c>
      <c r="G159" s="150" t="s">
        <v>186</v>
      </c>
      <c r="H159" s="151">
        <v>13</v>
      </c>
      <c r="I159" s="152"/>
      <c r="J159" s="153">
        <f t="shared" si="20"/>
        <v>0</v>
      </c>
      <c r="K159" s="154"/>
      <c r="L159" s="30"/>
      <c r="M159" s="155" t="s">
        <v>1</v>
      </c>
      <c r="N159" s="156" t="s">
        <v>38</v>
      </c>
      <c r="O159" s="58"/>
      <c r="P159" s="157">
        <f t="shared" si="21"/>
        <v>0</v>
      </c>
      <c r="Q159" s="157">
        <v>0</v>
      </c>
      <c r="R159" s="157">
        <f t="shared" si="22"/>
        <v>0</v>
      </c>
      <c r="S159" s="157">
        <v>0</v>
      </c>
      <c r="T159" s="157">
        <f t="shared" si="23"/>
        <v>0</v>
      </c>
      <c r="U159" s="158" t="s">
        <v>1</v>
      </c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192</v>
      </c>
      <c r="AT159" s="159" t="s">
        <v>140</v>
      </c>
      <c r="AU159" s="159" t="s">
        <v>144</v>
      </c>
      <c r="AY159" s="14" t="s">
        <v>138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144</v>
      </c>
      <c r="BK159" s="160">
        <f t="shared" si="29"/>
        <v>0</v>
      </c>
      <c r="BL159" s="14" t="s">
        <v>192</v>
      </c>
      <c r="BM159" s="159" t="s">
        <v>367</v>
      </c>
    </row>
    <row r="160" spans="1:65" s="2" customFormat="1" ht="24.2" customHeight="1">
      <c r="A160" s="29"/>
      <c r="B160" s="146"/>
      <c r="C160" s="147" t="s">
        <v>610</v>
      </c>
      <c r="D160" s="147" t="s">
        <v>140</v>
      </c>
      <c r="E160" s="148" t="s">
        <v>611</v>
      </c>
      <c r="F160" s="149" t="s">
        <v>612</v>
      </c>
      <c r="G160" s="150" t="s">
        <v>186</v>
      </c>
      <c r="H160" s="151">
        <v>18</v>
      </c>
      <c r="I160" s="152"/>
      <c r="J160" s="153">
        <f t="shared" si="20"/>
        <v>0</v>
      </c>
      <c r="K160" s="154"/>
      <c r="L160" s="30"/>
      <c r="M160" s="155" t="s">
        <v>1</v>
      </c>
      <c r="N160" s="156" t="s">
        <v>38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7">
        <f t="shared" si="23"/>
        <v>0</v>
      </c>
      <c r="U160" s="158" t="s">
        <v>1</v>
      </c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192</v>
      </c>
      <c r="AT160" s="159" t="s">
        <v>140</v>
      </c>
      <c r="AU160" s="159" t="s">
        <v>144</v>
      </c>
      <c r="AY160" s="14" t="s">
        <v>138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144</v>
      </c>
      <c r="BK160" s="160">
        <f t="shared" si="29"/>
        <v>0</v>
      </c>
      <c r="BL160" s="14" t="s">
        <v>192</v>
      </c>
      <c r="BM160" s="159" t="s">
        <v>371</v>
      </c>
    </row>
    <row r="161" spans="1:65" s="2" customFormat="1" ht="24.2" customHeight="1">
      <c r="A161" s="29"/>
      <c r="B161" s="146"/>
      <c r="C161" s="147" t="s">
        <v>532</v>
      </c>
      <c r="D161" s="147" t="s">
        <v>140</v>
      </c>
      <c r="E161" s="148" t="s">
        <v>613</v>
      </c>
      <c r="F161" s="149" t="s">
        <v>614</v>
      </c>
      <c r="G161" s="150" t="s">
        <v>186</v>
      </c>
      <c r="H161" s="151">
        <v>7</v>
      </c>
      <c r="I161" s="152"/>
      <c r="J161" s="153">
        <f t="shared" si="20"/>
        <v>0</v>
      </c>
      <c r="K161" s="154"/>
      <c r="L161" s="30"/>
      <c r="M161" s="155" t="s">
        <v>1</v>
      </c>
      <c r="N161" s="156" t="s">
        <v>38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7">
        <f t="shared" si="23"/>
        <v>0</v>
      </c>
      <c r="U161" s="158" t="s">
        <v>1</v>
      </c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192</v>
      </c>
      <c r="AT161" s="159" t="s">
        <v>140</v>
      </c>
      <c r="AU161" s="159" t="s">
        <v>144</v>
      </c>
      <c r="AY161" s="14" t="s">
        <v>138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144</v>
      </c>
      <c r="BK161" s="160">
        <f t="shared" si="29"/>
        <v>0</v>
      </c>
      <c r="BL161" s="14" t="s">
        <v>192</v>
      </c>
      <c r="BM161" s="159" t="s">
        <v>466</v>
      </c>
    </row>
    <row r="162" spans="1:65" s="2" customFormat="1" ht="24.2" customHeight="1">
      <c r="A162" s="29"/>
      <c r="B162" s="146"/>
      <c r="C162" s="147" t="s">
        <v>212</v>
      </c>
      <c r="D162" s="147" t="s">
        <v>140</v>
      </c>
      <c r="E162" s="148" t="s">
        <v>615</v>
      </c>
      <c r="F162" s="149" t="s">
        <v>616</v>
      </c>
      <c r="G162" s="150" t="s">
        <v>142</v>
      </c>
      <c r="H162" s="151">
        <v>27</v>
      </c>
      <c r="I162" s="152"/>
      <c r="J162" s="153">
        <f t="shared" si="20"/>
        <v>0</v>
      </c>
      <c r="K162" s="154"/>
      <c r="L162" s="30"/>
      <c r="M162" s="155" t="s">
        <v>1</v>
      </c>
      <c r="N162" s="156" t="s">
        <v>38</v>
      </c>
      <c r="O162" s="58"/>
      <c r="P162" s="157">
        <f t="shared" si="21"/>
        <v>0</v>
      </c>
      <c r="Q162" s="157">
        <v>0</v>
      </c>
      <c r="R162" s="157">
        <f t="shared" si="22"/>
        <v>0</v>
      </c>
      <c r="S162" s="157">
        <v>0</v>
      </c>
      <c r="T162" s="157">
        <f t="shared" si="23"/>
        <v>0</v>
      </c>
      <c r="U162" s="158" t="s">
        <v>1</v>
      </c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192</v>
      </c>
      <c r="AT162" s="159" t="s">
        <v>140</v>
      </c>
      <c r="AU162" s="159" t="s">
        <v>144</v>
      </c>
      <c r="AY162" s="14" t="s">
        <v>138</v>
      </c>
      <c r="BE162" s="160">
        <f t="shared" si="24"/>
        <v>0</v>
      </c>
      <c r="BF162" s="160">
        <f t="shared" si="25"/>
        <v>0</v>
      </c>
      <c r="BG162" s="160">
        <f t="shared" si="26"/>
        <v>0</v>
      </c>
      <c r="BH162" s="160">
        <f t="shared" si="27"/>
        <v>0</v>
      </c>
      <c r="BI162" s="160">
        <f t="shared" si="28"/>
        <v>0</v>
      </c>
      <c r="BJ162" s="14" t="s">
        <v>144</v>
      </c>
      <c r="BK162" s="160">
        <f t="shared" si="29"/>
        <v>0</v>
      </c>
      <c r="BL162" s="14" t="s">
        <v>192</v>
      </c>
      <c r="BM162" s="159" t="s">
        <v>470</v>
      </c>
    </row>
    <row r="163" spans="1:65" s="2" customFormat="1" ht="24.2" customHeight="1">
      <c r="A163" s="29"/>
      <c r="B163" s="146"/>
      <c r="C163" s="161" t="s">
        <v>151</v>
      </c>
      <c r="D163" s="161" t="s">
        <v>172</v>
      </c>
      <c r="E163" s="162" t="s">
        <v>617</v>
      </c>
      <c r="F163" s="163" t="s">
        <v>618</v>
      </c>
      <c r="G163" s="164" t="s">
        <v>142</v>
      </c>
      <c r="H163" s="165">
        <v>27</v>
      </c>
      <c r="I163" s="166"/>
      <c r="J163" s="167">
        <f t="shared" si="20"/>
        <v>0</v>
      </c>
      <c r="K163" s="168"/>
      <c r="L163" s="169"/>
      <c r="M163" s="170" t="s">
        <v>1</v>
      </c>
      <c r="N163" s="171" t="s">
        <v>38</v>
      </c>
      <c r="O163" s="58"/>
      <c r="P163" s="157">
        <f t="shared" si="21"/>
        <v>0</v>
      </c>
      <c r="Q163" s="157">
        <v>0</v>
      </c>
      <c r="R163" s="157">
        <f t="shared" si="22"/>
        <v>0</v>
      </c>
      <c r="S163" s="157">
        <v>0</v>
      </c>
      <c r="T163" s="157">
        <f t="shared" si="23"/>
        <v>0</v>
      </c>
      <c r="U163" s="158" t="s">
        <v>1</v>
      </c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183</v>
      </c>
      <c r="AT163" s="159" t="s">
        <v>172</v>
      </c>
      <c r="AU163" s="159" t="s">
        <v>144</v>
      </c>
      <c r="AY163" s="14" t="s">
        <v>138</v>
      </c>
      <c r="BE163" s="160">
        <f t="shared" si="24"/>
        <v>0</v>
      </c>
      <c r="BF163" s="160">
        <f t="shared" si="25"/>
        <v>0</v>
      </c>
      <c r="BG163" s="160">
        <f t="shared" si="26"/>
        <v>0</v>
      </c>
      <c r="BH163" s="160">
        <f t="shared" si="27"/>
        <v>0</v>
      </c>
      <c r="BI163" s="160">
        <f t="shared" si="28"/>
        <v>0</v>
      </c>
      <c r="BJ163" s="14" t="s">
        <v>144</v>
      </c>
      <c r="BK163" s="160">
        <f t="shared" si="29"/>
        <v>0</v>
      </c>
      <c r="BL163" s="14" t="s">
        <v>192</v>
      </c>
      <c r="BM163" s="159" t="s">
        <v>474</v>
      </c>
    </row>
    <row r="164" spans="1:65" s="2" customFormat="1" ht="16.5" customHeight="1">
      <c r="A164" s="29"/>
      <c r="B164" s="146"/>
      <c r="C164" s="147" t="s">
        <v>155</v>
      </c>
      <c r="D164" s="147" t="s">
        <v>140</v>
      </c>
      <c r="E164" s="148" t="s">
        <v>619</v>
      </c>
      <c r="F164" s="149" t="s">
        <v>620</v>
      </c>
      <c r="G164" s="150" t="s">
        <v>142</v>
      </c>
      <c r="H164" s="151">
        <v>27</v>
      </c>
      <c r="I164" s="152"/>
      <c r="J164" s="153">
        <f t="shared" si="20"/>
        <v>0</v>
      </c>
      <c r="K164" s="154"/>
      <c r="L164" s="30"/>
      <c r="M164" s="155" t="s">
        <v>1</v>
      </c>
      <c r="N164" s="156" t="s">
        <v>38</v>
      </c>
      <c r="O164" s="58"/>
      <c r="P164" s="157">
        <f t="shared" si="21"/>
        <v>0</v>
      </c>
      <c r="Q164" s="157">
        <v>0</v>
      </c>
      <c r="R164" s="157">
        <f t="shared" si="22"/>
        <v>0</v>
      </c>
      <c r="S164" s="157">
        <v>0</v>
      </c>
      <c r="T164" s="157">
        <f t="shared" si="23"/>
        <v>0</v>
      </c>
      <c r="U164" s="158" t="s">
        <v>1</v>
      </c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192</v>
      </c>
      <c r="AT164" s="159" t="s">
        <v>140</v>
      </c>
      <c r="AU164" s="159" t="s">
        <v>144</v>
      </c>
      <c r="AY164" s="14" t="s">
        <v>138</v>
      </c>
      <c r="BE164" s="160">
        <f t="shared" si="24"/>
        <v>0</v>
      </c>
      <c r="BF164" s="160">
        <f t="shared" si="25"/>
        <v>0</v>
      </c>
      <c r="BG164" s="160">
        <f t="shared" si="26"/>
        <v>0</v>
      </c>
      <c r="BH164" s="160">
        <f t="shared" si="27"/>
        <v>0</v>
      </c>
      <c r="BI164" s="160">
        <f t="shared" si="28"/>
        <v>0</v>
      </c>
      <c r="BJ164" s="14" t="s">
        <v>144</v>
      </c>
      <c r="BK164" s="160">
        <f t="shared" si="29"/>
        <v>0</v>
      </c>
      <c r="BL164" s="14" t="s">
        <v>192</v>
      </c>
      <c r="BM164" s="159" t="s">
        <v>478</v>
      </c>
    </row>
    <row r="165" spans="1:65" s="2" customFormat="1" ht="24.2" customHeight="1">
      <c r="A165" s="29"/>
      <c r="B165" s="146"/>
      <c r="C165" s="147" t="s">
        <v>159</v>
      </c>
      <c r="D165" s="147" t="s">
        <v>140</v>
      </c>
      <c r="E165" s="148" t="s">
        <v>621</v>
      </c>
      <c r="F165" s="149" t="s">
        <v>622</v>
      </c>
      <c r="G165" s="150" t="s">
        <v>142</v>
      </c>
      <c r="H165" s="151">
        <v>2</v>
      </c>
      <c r="I165" s="152"/>
      <c r="J165" s="153">
        <f t="shared" si="20"/>
        <v>0</v>
      </c>
      <c r="K165" s="154"/>
      <c r="L165" s="30"/>
      <c r="M165" s="155" t="s">
        <v>1</v>
      </c>
      <c r="N165" s="156" t="s">
        <v>38</v>
      </c>
      <c r="O165" s="58"/>
      <c r="P165" s="157">
        <f t="shared" si="21"/>
        <v>0</v>
      </c>
      <c r="Q165" s="157">
        <v>0</v>
      </c>
      <c r="R165" s="157">
        <f t="shared" si="22"/>
        <v>0</v>
      </c>
      <c r="S165" s="157">
        <v>0</v>
      </c>
      <c r="T165" s="157">
        <f t="shared" si="23"/>
        <v>0</v>
      </c>
      <c r="U165" s="158" t="s">
        <v>1</v>
      </c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192</v>
      </c>
      <c r="AT165" s="159" t="s">
        <v>140</v>
      </c>
      <c r="AU165" s="159" t="s">
        <v>144</v>
      </c>
      <c r="AY165" s="14" t="s">
        <v>138</v>
      </c>
      <c r="BE165" s="160">
        <f t="shared" si="24"/>
        <v>0</v>
      </c>
      <c r="BF165" s="160">
        <f t="shared" si="25"/>
        <v>0</v>
      </c>
      <c r="BG165" s="160">
        <f t="shared" si="26"/>
        <v>0</v>
      </c>
      <c r="BH165" s="160">
        <f t="shared" si="27"/>
        <v>0</v>
      </c>
      <c r="BI165" s="160">
        <f t="shared" si="28"/>
        <v>0</v>
      </c>
      <c r="BJ165" s="14" t="s">
        <v>144</v>
      </c>
      <c r="BK165" s="160">
        <f t="shared" si="29"/>
        <v>0</v>
      </c>
      <c r="BL165" s="14" t="s">
        <v>192</v>
      </c>
      <c r="BM165" s="159" t="s">
        <v>229</v>
      </c>
    </row>
    <row r="166" spans="1:65" s="2" customFormat="1" ht="16.5" customHeight="1">
      <c r="A166" s="29"/>
      <c r="B166" s="146"/>
      <c r="C166" s="161" t="s">
        <v>183</v>
      </c>
      <c r="D166" s="161" t="s">
        <v>172</v>
      </c>
      <c r="E166" s="162" t="s">
        <v>623</v>
      </c>
      <c r="F166" s="163" t="s">
        <v>624</v>
      </c>
      <c r="G166" s="164" t="s">
        <v>142</v>
      </c>
      <c r="H166" s="165">
        <v>2</v>
      </c>
      <c r="I166" s="166"/>
      <c r="J166" s="167">
        <f t="shared" si="20"/>
        <v>0</v>
      </c>
      <c r="K166" s="168"/>
      <c r="L166" s="169"/>
      <c r="M166" s="170" t="s">
        <v>1</v>
      </c>
      <c r="N166" s="171" t="s">
        <v>38</v>
      </c>
      <c r="O166" s="58"/>
      <c r="P166" s="157">
        <f t="shared" si="21"/>
        <v>0</v>
      </c>
      <c r="Q166" s="157">
        <v>0</v>
      </c>
      <c r="R166" s="157">
        <f t="shared" si="22"/>
        <v>0</v>
      </c>
      <c r="S166" s="157">
        <v>0</v>
      </c>
      <c r="T166" s="157">
        <f t="shared" si="23"/>
        <v>0</v>
      </c>
      <c r="U166" s="158" t="s">
        <v>1</v>
      </c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183</v>
      </c>
      <c r="AT166" s="159" t="s">
        <v>172</v>
      </c>
      <c r="AU166" s="159" t="s">
        <v>144</v>
      </c>
      <c r="AY166" s="14" t="s">
        <v>138</v>
      </c>
      <c r="BE166" s="160">
        <f t="shared" si="24"/>
        <v>0</v>
      </c>
      <c r="BF166" s="160">
        <f t="shared" si="25"/>
        <v>0</v>
      </c>
      <c r="BG166" s="160">
        <f t="shared" si="26"/>
        <v>0</v>
      </c>
      <c r="BH166" s="160">
        <f t="shared" si="27"/>
        <v>0</v>
      </c>
      <c r="BI166" s="160">
        <f t="shared" si="28"/>
        <v>0</v>
      </c>
      <c r="BJ166" s="14" t="s">
        <v>144</v>
      </c>
      <c r="BK166" s="160">
        <f t="shared" si="29"/>
        <v>0</v>
      </c>
      <c r="BL166" s="14" t="s">
        <v>192</v>
      </c>
      <c r="BM166" s="159" t="s">
        <v>485</v>
      </c>
    </row>
    <row r="167" spans="1:65" s="2" customFormat="1" ht="24.2" customHeight="1">
      <c r="A167" s="29"/>
      <c r="B167" s="146"/>
      <c r="C167" s="147" t="s">
        <v>188</v>
      </c>
      <c r="D167" s="147" t="s">
        <v>140</v>
      </c>
      <c r="E167" s="148" t="s">
        <v>625</v>
      </c>
      <c r="F167" s="149" t="s">
        <v>626</v>
      </c>
      <c r="G167" s="150" t="s">
        <v>142</v>
      </c>
      <c r="H167" s="151">
        <v>2</v>
      </c>
      <c r="I167" s="152"/>
      <c r="J167" s="153">
        <f t="shared" si="20"/>
        <v>0</v>
      </c>
      <c r="K167" s="154"/>
      <c r="L167" s="30"/>
      <c r="M167" s="155" t="s">
        <v>1</v>
      </c>
      <c r="N167" s="156" t="s">
        <v>38</v>
      </c>
      <c r="O167" s="58"/>
      <c r="P167" s="157">
        <f t="shared" si="21"/>
        <v>0</v>
      </c>
      <c r="Q167" s="157">
        <v>0</v>
      </c>
      <c r="R167" s="157">
        <f t="shared" si="22"/>
        <v>0</v>
      </c>
      <c r="S167" s="157">
        <v>0</v>
      </c>
      <c r="T167" s="157">
        <f t="shared" si="23"/>
        <v>0</v>
      </c>
      <c r="U167" s="158" t="s">
        <v>1</v>
      </c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192</v>
      </c>
      <c r="AT167" s="159" t="s">
        <v>140</v>
      </c>
      <c r="AU167" s="159" t="s">
        <v>144</v>
      </c>
      <c r="AY167" s="14" t="s">
        <v>138</v>
      </c>
      <c r="BE167" s="160">
        <f t="shared" si="24"/>
        <v>0</v>
      </c>
      <c r="BF167" s="160">
        <f t="shared" si="25"/>
        <v>0</v>
      </c>
      <c r="BG167" s="160">
        <f t="shared" si="26"/>
        <v>0</v>
      </c>
      <c r="BH167" s="160">
        <f t="shared" si="27"/>
        <v>0</v>
      </c>
      <c r="BI167" s="160">
        <f t="shared" si="28"/>
        <v>0</v>
      </c>
      <c r="BJ167" s="14" t="s">
        <v>144</v>
      </c>
      <c r="BK167" s="160">
        <f t="shared" si="29"/>
        <v>0</v>
      </c>
      <c r="BL167" s="14" t="s">
        <v>192</v>
      </c>
      <c r="BM167" s="159" t="s">
        <v>489</v>
      </c>
    </row>
    <row r="168" spans="1:65" s="2" customFormat="1" ht="16.5" customHeight="1">
      <c r="A168" s="29"/>
      <c r="B168" s="146"/>
      <c r="C168" s="161" t="s">
        <v>216</v>
      </c>
      <c r="D168" s="161" t="s">
        <v>172</v>
      </c>
      <c r="E168" s="162" t="s">
        <v>627</v>
      </c>
      <c r="F168" s="163" t="s">
        <v>628</v>
      </c>
      <c r="G168" s="164" t="s">
        <v>142</v>
      </c>
      <c r="H168" s="165">
        <v>2</v>
      </c>
      <c r="I168" s="166"/>
      <c r="J168" s="167">
        <f t="shared" si="20"/>
        <v>0</v>
      </c>
      <c r="K168" s="168"/>
      <c r="L168" s="169"/>
      <c r="M168" s="170" t="s">
        <v>1</v>
      </c>
      <c r="N168" s="171" t="s">
        <v>38</v>
      </c>
      <c r="O168" s="58"/>
      <c r="P168" s="157">
        <f t="shared" si="21"/>
        <v>0</v>
      </c>
      <c r="Q168" s="157">
        <v>0</v>
      </c>
      <c r="R168" s="157">
        <f t="shared" si="22"/>
        <v>0</v>
      </c>
      <c r="S168" s="157">
        <v>0</v>
      </c>
      <c r="T168" s="157">
        <f t="shared" si="23"/>
        <v>0</v>
      </c>
      <c r="U168" s="158" t="s">
        <v>1</v>
      </c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183</v>
      </c>
      <c r="AT168" s="159" t="s">
        <v>172</v>
      </c>
      <c r="AU168" s="159" t="s">
        <v>144</v>
      </c>
      <c r="AY168" s="14" t="s">
        <v>138</v>
      </c>
      <c r="BE168" s="160">
        <f t="shared" si="24"/>
        <v>0</v>
      </c>
      <c r="BF168" s="160">
        <f t="shared" si="25"/>
        <v>0</v>
      </c>
      <c r="BG168" s="160">
        <f t="shared" si="26"/>
        <v>0</v>
      </c>
      <c r="BH168" s="160">
        <f t="shared" si="27"/>
        <v>0</v>
      </c>
      <c r="BI168" s="160">
        <f t="shared" si="28"/>
        <v>0</v>
      </c>
      <c r="BJ168" s="14" t="s">
        <v>144</v>
      </c>
      <c r="BK168" s="160">
        <f t="shared" si="29"/>
        <v>0</v>
      </c>
      <c r="BL168" s="14" t="s">
        <v>192</v>
      </c>
      <c r="BM168" s="159" t="s">
        <v>445</v>
      </c>
    </row>
    <row r="169" spans="1:65" s="2" customFormat="1" ht="24.2" customHeight="1">
      <c r="A169" s="29"/>
      <c r="B169" s="146"/>
      <c r="C169" s="147" t="s">
        <v>220</v>
      </c>
      <c r="D169" s="147" t="s">
        <v>140</v>
      </c>
      <c r="E169" s="148" t="s">
        <v>629</v>
      </c>
      <c r="F169" s="149" t="s">
        <v>630</v>
      </c>
      <c r="G169" s="150" t="s">
        <v>142</v>
      </c>
      <c r="H169" s="151">
        <v>2</v>
      </c>
      <c r="I169" s="152"/>
      <c r="J169" s="153">
        <f t="shared" si="20"/>
        <v>0</v>
      </c>
      <c r="K169" s="154"/>
      <c r="L169" s="30"/>
      <c r="M169" s="155" t="s">
        <v>1</v>
      </c>
      <c r="N169" s="156" t="s">
        <v>38</v>
      </c>
      <c r="O169" s="58"/>
      <c r="P169" s="157">
        <f t="shared" si="21"/>
        <v>0</v>
      </c>
      <c r="Q169" s="157">
        <v>0</v>
      </c>
      <c r="R169" s="157">
        <f t="shared" si="22"/>
        <v>0</v>
      </c>
      <c r="S169" s="157">
        <v>0</v>
      </c>
      <c r="T169" s="157">
        <f t="shared" si="23"/>
        <v>0</v>
      </c>
      <c r="U169" s="158" t="s">
        <v>1</v>
      </c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192</v>
      </c>
      <c r="AT169" s="159" t="s">
        <v>140</v>
      </c>
      <c r="AU169" s="159" t="s">
        <v>144</v>
      </c>
      <c r="AY169" s="14" t="s">
        <v>138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4" t="s">
        <v>144</v>
      </c>
      <c r="BK169" s="160">
        <f t="shared" si="29"/>
        <v>0</v>
      </c>
      <c r="BL169" s="14" t="s">
        <v>192</v>
      </c>
      <c r="BM169" s="159" t="s">
        <v>451</v>
      </c>
    </row>
    <row r="170" spans="1:65" s="2" customFormat="1" ht="16.5" customHeight="1">
      <c r="A170" s="29"/>
      <c r="B170" s="146"/>
      <c r="C170" s="161" t="s">
        <v>340</v>
      </c>
      <c r="D170" s="161" t="s">
        <v>172</v>
      </c>
      <c r="E170" s="162" t="s">
        <v>631</v>
      </c>
      <c r="F170" s="163" t="s">
        <v>632</v>
      </c>
      <c r="G170" s="164" t="s">
        <v>142</v>
      </c>
      <c r="H170" s="165">
        <v>2</v>
      </c>
      <c r="I170" s="166"/>
      <c r="J170" s="167">
        <f t="shared" si="20"/>
        <v>0</v>
      </c>
      <c r="K170" s="168"/>
      <c r="L170" s="169"/>
      <c r="M170" s="170" t="s">
        <v>1</v>
      </c>
      <c r="N170" s="171" t="s">
        <v>38</v>
      </c>
      <c r="O170" s="58"/>
      <c r="P170" s="157">
        <f t="shared" si="21"/>
        <v>0</v>
      </c>
      <c r="Q170" s="157">
        <v>0</v>
      </c>
      <c r="R170" s="157">
        <f t="shared" si="22"/>
        <v>0</v>
      </c>
      <c r="S170" s="157">
        <v>0</v>
      </c>
      <c r="T170" s="157">
        <f t="shared" si="23"/>
        <v>0</v>
      </c>
      <c r="U170" s="158" t="s">
        <v>1</v>
      </c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183</v>
      </c>
      <c r="AT170" s="159" t="s">
        <v>172</v>
      </c>
      <c r="AU170" s="159" t="s">
        <v>144</v>
      </c>
      <c r="AY170" s="14" t="s">
        <v>138</v>
      </c>
      <c r="BE170" s="160">
        <f t="shared" si="24"/>
        <v>0</v>
      </c>
      <c r="BF170" s="160">
        <f t="shared" si="25"/>
        <v>0</v>
      </c>
      <c r="BG170" s="160">
        <f t="shared" si="26"/>
        <v>0</v>
      </c>
      <c r="BH170" s="160">
        <f t="shared" si="27"/>
        <v>0</v>
      </c>
      <c r="BI170" s="160">
        <f t="shared" si="28"/>
        <v>0</v>
      </c>
      <c r="BJ170" s="14" t="s">
        <v>144</v>
      </c>
      <c r="BK170" s="160">
        <f t="shared" si="29"/>
        <v>0</v>
      </c>
      <c r="BL170" s="14" t="s">
        <v>192</v>
      </c>
      <c r="BM170" s="159" t="s">
        <v>467</v>
      </c>
    </row>
    <row r="171" spans="1:65" s="2" customFormat="1" ht="24.2" customHeight="1">
      <c r="A171" s="29"/>
      <c r="B171" s="146"/>
      <c r="C171" s="147" t="s">
        <v>633</v>
      </c>
      <c r="D171" s="147" t="s">
        <v>140</v>
      </c>
      <c r="E171" s="148" t="s">
        <v>634</v>
      </c>
      <c r="F171" s="149" t="s">
        <v>635</v>
      </c>
      <c r="G171" s="150" t="s">
        <v>142</v>
      </c>
      <c r="H171" s="151">
        <v>4</v>
      </c>
      <c r="I171" s="152"/>
      <c r="J171" s="153">
        <f t="shared" si="20"/>
        <v>0</v>
      </c>
      <c r="K171" s="154"/>
      <c r="L171" s="30"/>
      <c r="M171" s="155" t="s">
        <v>1</v>
      </c>
      <c r="N171" s="156" t="s">
        <v>38</v>
      </c>
      <c r="O171" s="58"/>
      <c r="P171" s="157">
        <f t="shared" si="21"/>
        <v>0</v>
      </c>
      <c r="Q171" s="157">
        <v>0</v>
      </c>
      <c r="R171" s="157">
        <f t="shared" si="22"/>
        <v>0</v>
      </c>
      <c r="S171" s="157">
        <v>0</v>
      </c>
      <c r="T171" s="157">
        <f t="shared" si="23"/>
        <v>0</v>
      </c>
      <c r="U171" s="158" t="s">
        <v>1</v>
      </c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192</v>
      </c>
      <c r="AT171" s="159" t="s">
        <v>140</v>
      </c>
      <c r="AU171" s="159" t="s">
        <v>144</v>
      </c>
      <c r="AY171" s="14" t="s">
        <v>138</v>
      </c>
      <c r="BE171" s="160">
        <f t="shared" si="24"/>
        <v>0</v>
      </c>
      <c r="BF171" s="160">
        <f t="shared" si="25"/>
        <v>0</v>
      </c>
      <c r="BG171" s="160">
        <f t="shared" si="26"/>
        <v>0</v>
      </c>
      <c r="BH171" s="160">
        <f t="shared" si="27"/>
        <v>0</v>
      </c>
      <c r="BI171" s="160">
        <f t="shared" si="28"/>
        <v>0</v>
      </c>
      <c r="BJ171" s="14" t="s">
        <v>144</v>
      </c>
      <c r="BK171" s="160">
        <f t="shared" si="29"/>
        <v>0</v>
      </c>
      <c r="BL171" s="14" t="s">
        <v>192</v>
      </c>
      <c r="BM171" s="159" t="s">
        <v>501</v>
      </c>
    </row>
    <row r="172" spans="1:65" s="2" customFormat="1" ht="16.5" customHeight="1">
      <c r="A172" s="29"/>
      <c r="B172" s="146"/>
      <c r="C172" s="161" t="s">
        <v>535</v>
      </c>
      <c r="D172" s="161" t="s">
        <v>172</v>
      </c>
      <c r="E172" s="162" t="s">
        <v>636</v>
      </c>
      <c r="F172" s="163" t="s">
        <v>637</v>
      </c>
      <c r="G172" s="164" t="s">
        <v>142</v>
      </c>
      <c r="H172" s="165">
        <v>4</v>
      </c>
      <c r="I172" s="166"/>
      <c r="J172" s="167">
        <f t="shared" si="20"/>
        <v>0</v>
      </c>
      <c r="K172" s="168"/>
      <c r="L172" s="169"/>
      <c r="M172" s="170" t="s">
        <v>1</v>
      </c>
      <c r="N172" s="171" t="s">
        <v>38</v>
      </c>
      <c r="O172" s="58"/>
      <c r="P172" s="157">
        <f t="shared" si="21"/>
        <v>0</v>
      </c>
      <c r="Q172" s="157">
        <v>0</v>
      </c>
      <c r="R172" s="157">
        <f t="shared" si="22"/>
        <v>0</v>
      </c>
      <c r="S172" s="157">
        <v>0</v>
      </c>
      <c r="T172" s="157">
        <f t="shared" si="23"/>
        <v>0</v>
      </c>
      <c r="U172" s="158" t="s">
        <v>1</v>
      </c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183</v>
      </c>
      <c r="AT172" s="159" t="s">
        <v>172</v>
      </c>
      <c r="AU172" s="159" t="s">
        <v>144</v>
      </c>
      <c r="AY172" s="14" t="s">
        <v>138</v>
      </c>
      <c r="BE172" s="160">
        <f t="shared" si="24"/>
        <v>0</v>
      </c>
      <c r="BF172" s="160">
        <f t="shared" si="25"/>
        <v>0</v>
      </c>
      <c r="BG172" s="160">
        <f t="shared" si="26"/>
        <v>0</v>
      </c>
      <c r="BH172" s="160">
        <f t="shared" si="27"/>
        <v>0</v>
      </c>
      <c r="BI172" s="160">
        <f t="shared" si="28"/>
        <v>0</v>
      </c>
      <c r="BJ172" s="14" t="s">
        <v>144</v>
      </c>
      <c r="BK172" s="160">
        <f t="shared" si="29"/>
        <v>0</v>
      </c>
      <c r="BL172" s="14" t="s">
        <v>192</v>
      </c>
      <c r="BM172" s="159" t="s">
        <v>504</v>
      </c>
    </row>
    <row r="173" spans="1:65" s="2" customFormat="1" ht="24.2" customHeight="1">
      <c r="A173" s="29"/>
      <c r="B173" s="146"/>
      <c r="C173" s="147" t="s">
        <v>638</v>
      </c>
      <c r="D173" s="147" t="s">
        <v>140</v>
      </c>
      <c r="E173" s="148" t="s">
        <v>639</v>
      </c>
      <c r="F173" s="149" t="s">
        <v>640</v>
      </c>
      <c r="G173" s="150" t="s">
        <v>142</v>
      </c>
      <c r="H173" s="151">
        <v>2</v>
      </c>
      <c r="I173" s="152"/>
      <c r="J173" s="153">
        <f t="shared" si="20"/>
        <v>0</v>
      </c>
      <c r="K173" s="154"/>
      <c r="L173" s="30"/>
      <c r="M173" s="155" t="s">
        <v>1</v>
      </c>
      <c r="N173" s="156" t="s">
        <v>38</v>
      </c>
      <c r="O173" s="58"/>
      <c r="P173" s="157">
        <f t="shared" si="21"/>
        <v>0</v>
      </c>
      <c r="Q173" s="157">
        <v>0</v>
      </c>
      <c r="R173" s="157">
        <f t="shared" si="22"/>
        <v>0</v>
      </c>
      <c r="S173" s="157">
        <v>0</v>
      </c>
      <c r="T173" s="157">
        <f t="shared" si="23"/>
        <v>0</v>
      </c>
      <c r="U173" s="158" t="s">
        <v>1</v>
      </c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192</v>
      </c>
      <c r="AT173" s="159" t="s">
        <v>140</v>
      </c>
      <c r="AU173" s="159" t="s">
        <v>144</v>
      </c>
      <c r="AY173" s="14" t="s">
        <v>138</v>
      </c>
      <c r="BE173" s="160">
        <f t="shared" si="24"/>
        <v>0</v>
      </c>
      <c r="BF173" s="160">
        <f t="shared" si="25"/>
        <v>0</v>
      </c>
      <c r="BG173" s="160">
        <f t="shared" si="26"/>
        <v>0</v>
      </c>
      <c r="BH173" s="160">
        <f t="shared" si="27"/>
        <v>0</v>
      </c>
      <c r="BI173" s="160">
        <f t="shared" si="28"/>
        <v>0</v>
      </c>
      <c r="BJ173" s="14" t="s">
        <v>144</v>
      </c>
      <c r="BK173" s="160">
        <f t="shared" si="29"/>
        <v>0</v>
      </c>
      <c r="BL173" s="14" t="s">
        <v>192</v>
      </c>
      <c r="BM173" s="159" t="s">
        <v>479</v>
      </c>
    </row>
    <row r="174" spans="1:65" s="2" customFormat="1" ht="16.5" customHeight="1">
      <c r="A174" s="29"/>
      <c r="B174" s="146"/>
      <c r="C174" s="161" t="s">
        <v>537</v>
      </c>
      <c r="D174" s="161" t="s">
        <v>172</v>
      </c>
      <c r="E174" s="162" t="s">
        <v>641</v>
      </c>
      <c r="F174" s="163" t="s">
        <v>642</v>
      </c>
      <c r="G174" s="164" t="s">
        <v>142</v>
      </c>
      <c r="H174" s="165">
        <v>2</v>
      </c>
      <c r="I174" s="166"/>
      <c r="J174" s="167">
        <f t="shared" si="20"/>
        <v>0</v>
      </c>
      <c r="K174" s="168"/>
      <c r="L174" s="169"/>
      <c r="M174" s="170" t="s">
        <v>1</v>
      </c>
      <c r="N174" s="171" t="s">
        <v>38</v>
      </c>
      <c r="O174" s="58"/>
      <c r="P174" s="157">
        <f t="shared" si="21"/>
        <v>0</v>
      </c>
      <c r="Q174" s="157">
        <v>0</v>
      </c>
      <c r="R174" s="157">
        <f t="shared" si="22"/>
        <v>0</v>
      </c>
      <c r="S174" s="157">
        <v>0</v>
      </c>
      <c r="T174" s="157">
        <f t="shared" si="23"/>
        <v>0</v>
      </c>
      <c r="U174" s="158" t="s">
        <v>1</v>
      </c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183</v>
      </c>
      <c r="AT174" s="159" t="s">
        <v>172</v>
      </c>
      <c r="AU174" s="159" t="s">
        <v>144</v>
      </c>
      <c r="AY174" s="14" t="s">
        <v>138</v>
      </c>
      <c r="BE174" s="160">
        <f t="shared" si="24"/>
        <v>0</v>
      </c>
      <c r="BF174" s="160">
        <f t="shared" si="25"/>
        <v>0</v>
      </c>
      <c r="BG174" s="160">
        <f t="shared" si="26"/>
        <v>0</v>
      </c>
      <c r="BH174" s="160">
        <f t="shared" si="27"/>
        <v>0</v>
      </c>
      <c r="BI174" s="160">
        <f t="shared" si="28"/>
        <v>0</v>
      </c>
      <c r="BJ174" s="14" t="s">
        <v>144</v>
      </c>
      <c r="BK174" s="160">
        <f t="shared" si="29"/>
        <v>0</v>
      </c>
      <c r="BL174" s="14" t="s">
        <v>192</v>
      </c>
      <c r="BM174" s="159" t="s">
        <v>509</v>
      </c>
    </row>
    <row r="175" spans="1:65" s="2" customFormat="1" ht="24.2" customHeight="1">
      <c r="A175" s="29"/>
      <c r="B175" s="146"/>
      <c r="C175" s="147" t="s">
        <v>333</v>
      </c>
      <c r="D175" s="147" t="s">
        <v>140</v>
      </c>
      <c r="E175" s="148" t="s">
        <v>643</v>
      </c>
      <c r="F175" s="149" t="s">
        <v>644</v>
      </c>
      <c r="G175" s="150" t="s">
        <v>142</v>
      </c>
      <c r="H175" s="151">
        <v>19</v>
      </c>
      <c r="I175" s="152"/>
      <c r="J175" s="153">
        <f t="shared" si="20"/>
        <v>0</v>
      </c>
      <c r="K175" s="154"/>
      <c r="L175" s="30"/>
      <c r="M175" s="155" t="s">
        <v>1</v>
      </c>
      <c r="N175" s="156" t="s">
        <v>38</v>
      </c>
      <c r="O175" s="58"/>
      <c r="P175" s="157">
        <f t="shared" si="21"/>
        <v>0</v>
      </c>
      <c r="Q175" s="157">
        <v>0</v>
      </c>
      <c r="R175" s="157">
        <f t="shared" si="22"/>
        <v>0</v>
      </c>
      <c r="S175" s="157">
        <v>0</v>
      </c>
      <c r="T175" s="157">
        <f t="shared" si="23"/>
        <v>0</v>
      </c>
      <c r="U175" s="158" t="s">
        <v>1</v>
      </c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192</v>
      </c>
      <c r="AT175" s="159" t="s">
        <v>140</v>
      </c>
      <c r="AU175" s="159" t="s">
        <v>144</v>
      </c>
      <c r="AY175" s="14" t="s">
        <v>138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4" t="s">
        <v>144</v>
      </c>
      <c r="BK175" s="160">
        <f t="shared" si="29"/>
        <v>0</v>
      </c>
      <c r="BL175" s="14" t="s">
        <v>192</v>
      </c>
      <c r="BM175" s="159" t="s">
        <v>512</v>
      </c>
    </row>
    <row r="176" spans="1:65" s="2" customFormat="1" ht="16.5" customHeight="1">
      <c r="A176" s="29"/>
      <c r="B176" s="146"/>
      <c r="C176" s="161" t="s">
        <v>394</v>
      </c>
      <c r="D176" s="161" t="s">
        <v>172</v>
      </c>
      <c r="E176" s="162" t="s">
        <v>645</v>
      </c>
      <c r="F176" s="163" t="s">
        <v>646</v>
      </c>
      <c r="G176" s="164" t="s">
        <v>142</v>
      </c>
      <c r="H176" s="165">
        <v>19</v>
      </c>
      <c r="I176" s="166"/>
      <c r="J176" s="167">
        <f t="shared" si="20"/>
        <v>0</v>
      </c>
      <c r="K176" s="168"/>
      <c r="L176" s="169"/>
      <c r="M176" s="170" t="s">
        <v>1</v>
      </c>
      <c r="N176" s="171" t="s">
        <v>38</v>
      </c>
      <c r="O176" s="58"/>
      <c r="P176" s="157">
        <f t="shared" si="21"/>
        <v>0</v>
      </c>
      <c r="Q176" s="157">
        <v>0</v>
      </c>
      <c r="R176" s="157">
        <f t="shared" si="22"/>
        <v>0</v>
      </c>
      <c r="S176" s="157">
        <v>0</v>
      </c>
      <c r="T176" s="157">
        <f t="shared" si="23"/>
        <v>0</v>
      </c>
      <c r="U176" s="158" t="s">
        <v>1</v>
      </c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183</v>
      </c>
      <c r="AT176" s="159" t="s">
        <v>172</v>
      </c>
      <c r="AU176" s="159" t="s">
        <v>144</v>
      </c>
      <c r="AY176" s="14" t="s">
        <v>138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4" t="s">
        <v>144</v>
      </c>
      <c r="BK176" s="160">
        <f t="shared" si="29"/>
        <v>0</v>
      </c>
      <c r="BL176" s="14" t="s">
        <v>192</v>
      </c>
      <c r="BM176" s="159" t="s">
        <v>516</v>
      </c>
    </row>
    <row r="177" spans="1:65" s="2" customFormat="1" ht="21.75" customHeight="1">
      <c r="A177" s="29"/>
      <c r="B177" s="146"/>
      <c r="C177" s="147" t="s">
        <v>311</v>
      </c>
      <c r="D177" s="147" t="s">
        <v>140</v>
      </c>
      <c r="E177" s="148" t="s">
        <v>647</v>
      </c>
      <c r="F177" s="149" t="s">
        <v>648</v>
      </c>
      <c r="G177" s="150" t="s">
        <v>142</v>
      </c>
      <c r="H177" s="151">
        <v>2</v>
      </c>
      <c r="I177" s="152"/>
      <c r="J177" s="153">
        <f t="shared" si="20"/>
        <v>0</v>
      </c>
      <c r="K177" s="154"/>
      <c r="L177" s="30"/>
      <c r="M177" s="155" t="s">
        <v>1</v>
      </c>
      <c r="N177" s="156" t="s">
        <v>38</v>
      </c>
      <c r="O177" s="58"/>
      <c r="P177" s="157">
        <f t="shared" si="21"/>
        <v>0</v>
      </c>
      <c r="Q177" s="157">
        <v>0</v>
      </c>
      <c r="R177" s="157">
        <f t="shared" si="22"/>
        <v>0</v>
      </c>
      <c r="S177" s="157">
        <v>0</v>
      </c>
      <c r="T177" s="157">
        <f t="shared" si="23"/>
        <v>0</v>
      </c>
      <c r="U177" s="158" t="s">
        <v>1</v>
      </c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192</v>
      </c>
      <c r="AT177" s="159" t="s">
        <v>140</v>
      </c>
      <c r="AU177" s="159" t="s">
        <v>144</v>
      </c>
      <c r="AY177" s="14" t="s">
        <v>138</v>
      </c>
      <c r="BE177" s="160">
        <f t="shared" si="24"/>
        <v>0</v>
      </c>
      <c r="BF177" s="160">
        <f t="shared" si="25"/>
        <v>0</v>
      </c>
      <c r="BG177" s="160">
        <f t="shared" si="26"/>
        <v>0</v>
      </c>
      <c r="BH177" s="160">
        <f t="shared" si="27"/>
        <v>0</v>
      </c>
      <c r="BI177" s="160">
        <f t="shared" si="28"/>
        <v>0</v>
      </c>
      <c r="BJ177" s="14" t="s">
        <v>144</v>
      </c>
      <c r="BK177" s="160">
        <f t="shared" si="29"/>
        <v>0</v>
      </c>
      <c r="BL177" s="14" t="s">
        <v>192</v>
      </c>
      <c r="BM177" s="159" t="s">
        <v>517</v>
      </c>
    </row>
    <row r="178" spans="1:65" s="2" customFormat="1" ht="21.75" customHeight="1">
      <c r="A178" s="29"/>
      <c r="B178" s="146"/>
      <c r="C178" s="161" t="s">
        <v>315</v>
      </c>
      <c r="D178" s="161" t="s">
        <v>172</v>
      </c>
      <c r="E178" s="162" t="s">
        <v>649</v>
      </c>
      <c r="F178" s="163" t="s">
        <v>650</v>
      </c>
      <c r="G178" s="164" t="s">
        <v>142</v>
      </c>
      <c r="H178" s="165">
        <v>2</v>
      </c>
      <c r="I178" s="166"/>
      <c r="J178" s="167">
        <f t="shared" si="20"/>
        <v>0</v>
      </c>
      <c r="K178" s="168"/>
      <c r="L178" s="169"/>
      <c r="M178" s="170" t="s">
        <v>1</v>
      </c>
      <c r="N178" s="171" t="s">
        <v>38</v>
      </c>
      <c r="O178" s="58"/>
      <c r="P178" s="157">
        <f t="shared" si="21"/>
        <v>0</v>
      </c>
      <c r="Q178" s="157">
        <v>0</v>
      </c>
      <c r="R178" s="157">
        <f t="shared" si="22"/>
        <v>0</v>
      </c>
      <c r="S178" s="157">
        <v>0</v>
      </c>
      <c r="T178" s="157">
        <f t="shared" si="23"/>
        <v>0</v>
      </c>
      <c r="U178" s="158" t="s">
        <v>1</v>
      </c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183</v>
      </c>
      <c r="AT178" s="159" t="s">
        <v>172</v>
      </c>
      <c r="AU178" s="159" t="s">
        <v>144</v>
      </c>
      <c r="AY178" s="14" t="s">
        <v>138</v>
      </c>
      <c r="BE178" s="160">
        <f t="shared" si="24"/>
        <v>0</v>
      </c>
      <c r="BF178" s="160">
        <f t="shared" si="25"/>
        <v>0</v>
      </c>
      <c r="BG178" s="160">
        <f t="shared" si="26"/>
        <v>0</v>
      </c>
      <c r="BH178" s="160">
        <f t="shared" si="27"/>
        <v>0</v>
      </c>
      <c r="BI178" s="160">
        <f t="shared" si="28"/>
        <v>0</v>
      </c>
      <c r="BJ178" s="14" t="s">
        <v>144</v>
      </c>
      <c r="BK178" s="160">
        <f t="shared" si="29"/>
        <v>0</v>
      </c>
      <c r="BL178" s="14" t="s">
        <v>192</v>
      </c>
      <c r="BM178" s="159" t="s">
        <v>490</v>
      </c>
    </row>
    <row r="179" spans="1:65" s="2" customFormat="1" ht="21.75" customHeight="1">
      <c r="A179" s="29"/>
      <c r="B179" s="146"/>
      <c r="C179" s="147" t="s">
        <v>651</v>
      </c>
      <c r="D179" s="147" t="s">
        <v>140</v>
      </c>
      <c r="E179" s="148" t="s">
        <v>652</v>
      </c>
      <c r="F179" s="149" t="s">
        <v>653</v>
      </c>
      <c r="G179" s="150" t="s">
        <v>142</v>
      </c>
      <c r="H179" s="151">
        <v>1</v>
      </c>
      <c r="I179" s="152"/>
      <c r="J179" s="153">
        <f t="shared" si="20"/>
        <v>0</v>
      </c>
      <c r="K179" s="154"/>
      <c r="L179" s="30"/>
      <c r="M179" s="155" t="s">
        <v>1</v>
      </c>
      <c r="N179" s="156" t="s">
        <v>38</v>
      </c>
      <c r="O179" s="58"/>
      <c r="P179" s="157">
        <f t="shared" si="21"/>
        <v>0</v>
      </c>
      <c r="Q179" s="157">
        <v>0</v>
      </c>
      <c r="R179" s="157">
        <f t="shared" si="22"/>
        <v>0</v>
      </c>
      <c r="S179" s="157">
        <v>0</v>
      </c>
      <c r="T179" s="157">
        <f t="shared" si="23"/>
        <v>0</v>
      </c>
      <c r="U179" s="158" t="s">
        <v>1</v>
      </c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192</v>
      </c>
      <c r="AT179" s="159" t="s">
        <v>140</v>
      </c>
      <c r="AU179" s="159" t="s">
        <v>144</v>
      </c>
      <c r="AY179" s="14" t="s">
        <v>138</v>
      </c>
      <c r="BE179" s="160">
        <f t="shared" si="24"/>
        <v>0</v>
      </c>
      <c r="BF179" s="160">
        <f t="shared" si="25"/>
        <v>0</v>
      </c>
      <c r="BG179" s="160">
        <f t="shared" si="26"/>
        <v>0</v>
      </c>
      <c r="BH179" s="160">
        <f t="shared" si="27"/>
        <v>0</v>
      </c>
      <c r="BI179" s="160">
        <f t="shared" si="28"/>
        <v>0</v>
      </c>
      <c r="BJ179" s="14" t="s">
        <v>144</v>
      </c>
      <c r="BK179" s="160">
        <f t="shared" si="29"/>
        <v>0</v>
      </c>
      <c r="BL179" s="14" t="s">
        <v>192</v>
      </c>
      <c r="BM179" s="159" t="s">
        <v>496</v>
      </c>
    </row>
    <row r="180" spans="1:65" s="2" customFormat="1" ht="24.2" customHeight="1">
      <c r="A180" s="29"/>
      <c r="B180" s="146"/>
      <c r="C180" s="161" t="s">
        <v>654</v>
      </c>
      <c r="D180" s="161" t="s">
        <v>172</v>
      </c>
      <c r="E180" s="162" t="s">
        <v>655</v>
      </c>
      <c r="F180" s="163" t="s">
        <v>656</v>
      </c>
      <c r="G180" s="164" t="s">
        <v>142</v>
      </c>
      <c r="H180" s="165">
        <v>1</v>
      </c>
      <c r="I180" s="166"/>
      <c r="J180" s="167">
        <f t="shared" si="20"/>
        <v>0</v>
      </c>
      <c r="K180" s="168"/>
      <c r="L180" s="169"/>
      <c r="M180" s="170" t="s">
        <v>1</v>
      </c>
      <c r="N180" s="171" t="s">
        <v>38</v>
      </c>
      <c r="O180" s="58"/>
      <c r="P180" s="157">
        <f t="shared" si="21"/>
        <v>0</v>
      </c>
      <c r="Q180" s="157">
        <v>0</v>
      </c>
      <c r="R180" s="157">
        <f t="shared" si="22"/>
        <v>0</v>
      </c>
      <c r="S180" s="157">
        <v>0</v>
      </c>
      <c r="T180" s="157">
        <f t="shared" si="23"/>
        <v>0</v>
      </c>
      <c r="U180" s="158" t="s">
        <v>1</v>
      </c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183</v>
      </c>
      <c r="AT180" s="159" t="s">
        <v>172</v>
      </c>
      <c r="AU180" s="159" t="s">
        <v>144</v>
      </c>
      <c r="AY180" s="14" t="s">
        <v>138</v>
      </c>
      <c r="BE180" s="160">
        <f t="shared" si="24"/>
        <v>0</v>
      </c>
      <c r="BF180" s="160">
        <f t="shared" si="25"/>
        <v>0</v>
      </c>
      <c r="BG180" s="160">
        <f t="shared" si="26"/>
        <v>0</v>
      </c>
      <c r="BH180" s="160">
        <f t="shared" si="27"/>
        <v>0</v>
      </c>
      <c r="BI180" s="160">
        <f t="shared" si="28"/>
        <v>0</v>
      </c>
      <c r="BJ180" s="14" t="s">
        <v>144</v>
      </c>
      <c r="BK180" s="160">
        <f t="shared" si="29"/>
        <v>0</v>
      </c>
      <c r="BL180" s="14" t="s">
        <v>192</v>
      </c>
      <c r="BM180" s="159" t="s">
        <v>523</v>
      </c>
    </row>
    <row r="181" spans="1:65" s="2" customFormat="1" ht="16.5" customHeight="1">
      <c r="A181" s="29"/>
      <c r="B181" s="146"/>
      <c r="C181" s="147" t="s">
        <v>356</v>
      </c>
      <c r="D181" s="147" t="s">
        <v>140</v>
      </c>
      <c r="E181" s="148" t="s">
        <v>657</v>
      </c>
      <c r="F181" s="149" t="s">
        <v>658</v>
      </c>
      <c r="G181" s="150" t="s">
        <v>142</v>
      </c>
      <c r="H181" s="151">
        <v>1</v>
      </c>
      <c r="I181" s="152"/>
      <c r="J181" s="153">
        <f t="shared" si="20"/>
        <v>0</v>
      </c>
      <c r="K181" s="154"/>
      <c r="L181" s="30"/>
      <c r="M181" s="155" t="s">
        <v>1</v>
      </c>
      <c r="N181" s="156" t="s">
        <v>38</v>
      </c>
      <c r="O181" s="58"/>
      <c r="P181" s="157">
        <f t="shared" si="21"/>
        <v>0</v>
      </c>
      <c r="Q181" s="157">
        <v>0</v>
      </c>
      <c r="R181" s="157">
        <f t="shared" si="22"/>
        <v>0</v>
      </c>
      <c r="S181" s="157">
        <v>0</v>
      </c>
      <c r="T181" s="157">
        <f t="shared" si="23"/>
        <v>0</v>
      </c>
      <c r="U181" s="158" t="s">
        <v>1</v>
      </c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192</v>
      </c>
      <c r="AT181" s="159" t="s">
        <v>140</v>
      </c>
      <c r="AU181" s="159" t="s">
        <v>144</v>
      </c>
      <c r="AY181" s="14" t="s">
        <v>138</v>
      </c>
      <c r="BE181" s="160">
        <f t="shared" si="24"/>
        <v>0</v>
      </c>
      <c r="BF181" s="160">
        <f t="shared" si="25"/>
        <v>0</v>
      </c>
      <c r="BG181" s="160">
        <f t="shared" si="26"/>
        <v>0</v>
      </c>
      <c r="BH181" s="160">
        <f t="shared" si="27"/>
        <v>0</v>
      </c>
      <c r="BI181" s="160">
        <f t="shared" si="28"/>
        <v>0</v>
      </c>
      <c r="BJ181" s="14" t="s">
        <v>144</v>
      </c>
      <c r="BK181" s="160">
        <f t="shared" si="29"/>
        <v>0</v>
      </c>
      <c r="BL181" s="14" t="s">
        <v>192</v>
      </c>
      <c r="BM181" s="159" t="s">
        <v>530</v>
      </c>
    </row>
    <row r="182" spans="1:65" s="2" customFormat="1" ht="24.2" customHeight="1">
      <c r="A182" s="29"/>
      <c r="B182" s="146"/>
      <c r="C182" s="161" t="s">
        <v>360</v>
      </c>
      <c r="D182" s="161" t="s">
        <v>172</v>
      </c>
      <c r="E182" s="162" t="s">
        <v>659</v>
      </c>
      <c r="F182" s="163" t="s">
        <v>660</v>
      </c>
      <c r="G182" s="164" t="s">
        <v>142</v>
      </c>
      <c r="H182" s="165">
        <v>1</v>
      </c>
      <c r="I182" s="166"/>
      <c r="J182" s="167">
        <f t="shared" si="20"/>
        <v>0</v>
      </c>
      <c r="K182" s="168"/>
      <c r="L182" s="169"/>
      <c r="M182" s="170" t="s">
        <v>1</v>
      </c>
      <c r="N182" s="171" t="s">
        <v>38</v>
      </c>
      <c r="O182" s="58"/>
      <c r="P182" s="157">
        <f t="shared" si="21"/>
        <v>0</v>
      </c>
      <c r="Q182" s="157">
        <v>0</v>
      </c>
      <c r="R182" s="157">
        <f t="shared" si="22"/>
        <v>0</v>
      </c>
      <c r="S182" s="157">
        <v>0</v>
      </c>
      <c r="T182" s="157">
        <f t="shared" si="23"/>
        <v>0</v>
      </c>
      <c r="U182" s="158" t="s">
        <v>1</v>
      </c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183</v>
      </c>
      <c r="AT182" s="159" t="s">
        <v>172</v>
      </c>
      <c r="AU182" s="159" t="s">
        <v>144</v>
      </c>
      <c r="AY182" s="14" t="s">
        <v>138</v>
      </c>
      <c r="BE182" s="160">
        <f t="shared" si="24"/>
        <v>0</v>
      </c>
      <c r="BF182" s="160">
        <f t="shared" si="25"/>
        <v>0</v>
      </c>
      <c r="BG182" s="160">
        <f t="shared" si="26"/>
        <v>0</v>
      </c>
      <c r="BH182" s="160">
        <f t="shared" si="27"/>
        <v>0</v>
      </c>
      <c r="BI182" s="160">
        <f t="shared" si="28"/>
        <v>0</v>
      </c>
      <c r="BJ182" s="14" t="s">
        <v>144</v>
      </c>
      <c r="BK182" s="160">
        <f t="shared" si="29"/>
        <v>0</v>
      </c>
      <c r="BL182" s="14" t="s">
        <v>192</v>
      </c>
      <c r="BM182" s="159" t="s">
        <v>567</v>
      </c>
    </row>
    <row r="183" spans="1:65" s="2" customFormat="1" ht="16.5" customHeight="1">
      <c r="A183" s="29"/>
      <c r="B183" s="146"/>
      <c r="C183" s="147" t="s">
        <v>661</v>
      </c>
      <c r="D183" s="147" t="s">
        <v>140</v>
      </c>
      <c r="E183" s="148" t="s">
        <v>662</v>
      </c>
      <c r="F183" s="149" t="s">
        <v>663</v>
      </c>
      <c r="G183" s="150" t="s">
        <v>142</v>
      </c>
      <c r="H183" s="151">
        <v>1</v>
      </c>
      <c r="I183" s="152"/>
      <c r="J183" s="153">
        <f t="shared" si="20"/>
        <v>0</v>
      </c>
      <c r="K183" s="154"/>
      <c r="L183" s="30"/>
      <c r="M183" s="155" t="s">
        <v>1</v>
      </c>
      <c r="N183" s="156" t="s">
        <v>38</v>
      </c>
      <c r="O183" s="58"/>
      <c r="P183" s="157">
        <f t="shared" si="21"/>
        <v>0</v>
      </c>
      <c r="Q183" s="157">
        <v>0</v>
      </c>
      <c r="R183" s="157">
        <f t="shared" si="22"/>
        <v>0</v>
      </c>
      <c r="S183" s="157">
        <v>0</v>
      </c>
      <c r="T183" s="157">
        <f t="shared" si="23"/>
        <v>0</v>
      </c>
      <c r="U183" s="158" t="s">
        <v>1</v>
      </c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192</v>
      </c>
      <c r="AT183" s="159" t="s">
        <v>140</v>
      </c>
      <c r="AU183" s="159" t="s">
        <v>144</v>
      </c>
      <c r="AY183" s="14" t="s">
        <v>138</v>
      </c>
      <c r="BE183" s="160">
        <f t="shared" si="24"/>
        <v>0</v>
      </c>
      <c r="BF183" s="160">
        <f t="shared" si="25"/>
        <v>0</v>
      </c>
      <c r="BG183" s="160">
        <f t="shared" si="26"/>
        <v>0</v>
      </c>
      <c r="BH183" s="160">
        <f t="shared" si="27"/>
        <v>0</v>
      </c>
      <c r="BI183" s="160">
        <f t="shared" si="28"/>
        <v>0</v>
      </c>
      <c r="BJ183" s="14" t="s">
        <v>144</v>
      </c>
      <c r="BK183" s="160">
        <f t="shared" si="29"/>
        <v>0</v>
      </c>
      <c r="BL183" s="14" t="s">
        <v>192</v>
      </c>
      <c r="BM183" s="159" t="s">
        <v>599</v>
      </c>
    </row>
    <row r="184" spans="1:65" s="2" customFormat="1" ht="24.2" customHeight="1">
      <c r="A184" s="29"/>
      <c r="B184" s="146"/>
      <c r="C184" s="161" t="s">
        <v>541</v>
      </c>
      <c r="D184" s="161" t="s">
        <v>172</v>
      </c>
      <c r="E184" s="162" t="s">
        <v>664</v>
      </c>
      <c r="F184" s="163" t="s">
        <v>665</v>
      </c>
      <c r="G184" s="164" t="s">
        <v>142</v>
      </c>
      <c r="H184" s="165">
        <v>1</v>
      </c>
      <c r="I184" s="166"/>
      <c r="J184" s="167">
        <f t="shared" si="20"/>
        <v>0</v>
      </c>
      <c r="K184" s="168"/>
      <c r="L184" s="169"/>
      <c r="M184" s="170" t="s">
        <v>1</v>
      </c>
      <c r="N184" s="171" t="s">
        <v>38</v>
      </c>
      <c r="O184" s="58"/>
      <c r="P184" s="157">
        <f t="shared" si="21"/>
        <v>0</v>
      </c>
      <c r="Q184" s="157">
        <v>0</v>
      </c>
      <c r="R184" s="157">
        <f t="shared" si="22"/>
        <v>0</v>
      </c>
      <c r="S184" s="157">
        <v>0</v>
      </c>
      <c r="T184" s="157">
        <f t="shared" si="23"/>
        <v>0</v>
      </c>
      <c r="U184" s="158" t="s">
        <v>1</v>
      </c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183</v>
      </c>
      <c r="AT184" s="159" t="s">
        <v>172</v>
      </c>
      <c r="AU184" s="159" t="s">
        <v>144</v>
      </c>
      <c r="AY184" s="14" t="s">
        <v>138</v>
      </c>
      <c r="BE184" s="160">
        <f t="shared" si="24"/>
        <v>0</v>
      </c>
      <c r="BF184" s="160">
        <f t="shared" si="25"/>
        <v>0</v>
      </c>
      <c r="BG184" s="160">
        <f t="shared" si="26"/>
        <v>0</v>
      </c>
      <c r="BH184" s="160">
        <f t="shared" si="27"/>
        <v>0</v>
      </c>
      <c r="BI184" s="160">
        <f t="shared" si="28"/>
        <v>0</v>
      </c>
      <c r="BJ184" s="14" t="s">
        <v>144</v>
      </c>
      <c r="BK184" s="160">
        <f t="shared" si="29"/>
        <v>0</v>
      </c>
      <c r="BL184" s="14" t="s">
        <v>192</v>
      </c>
      <c r="BM184" s="159" t="s">
        <v>532</v>
      </c>
    </row>
    <row r="185" spans="1:65" s="2" customFormat="1" ht="16.5" customHeight="1">
      <c r="A185" s="29"/>
      <c r="B185" s="146"/>
      <c r="C185" s="147" t="s">
        <v>386</v>
      </c>
      <c r="D185" s="147" t="s">
        <v>140</v>
      </c>
      <c r="E185" s="148" t="s">
        <v>666</v>
      </c>
      <c r="F185" s="149" t="s">
        <v>667</v>
      </c>
      <c r="G185" s="150" t="s">
        <v>142</v>
      </c>
      <c r="H185" s="151">
        <v>2</v>
      </c>
      <c r="I185" s="152"/>
      <c r="J185" s="153">
        <f t="shared" si="20"/>
        <v>0</v>
      </c>
      <c r="K185" s="154"/>
      <c r="L185" s="30"/>
      <c r="M185" s="155" t="s">
        <v>1</v>
      </c>
      <c r="N185" s="156" t="s">
        <v>38</v>
      </c>
      <c r="O185" s="58"/>
      <c r="P185" s="157">
        <f t="shared" si="21"/>
        <v>0</v>
      </c>
      <c r="Q185" s="157">
        <v>0</v>
      </c>
      <c r="R185" s="157">
        <f t="shared" si="22"/>
        <v>0</v>
      </c>
      <c r="S185" s="157">
        <v>0</v>
      </c>
      <c r="T185" s="157">
        <f t="shared" si="23"/>
        <v>0</v>
      </c>
      <c r="U185" s="158" t="s">
        <v>1</v>
      </c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192</v>
      </c>
      <c r="AT185" s="159" t="s">
        <v>140</v>
      </c>
      <c r="AU185" s="159" t="s">
        <v>144</v>
      </c>
      <c r="AY185" s="14" t="s">
        <v>138</v>
      </c>
      <c r="BE185" s="160">
        <f t="shared" si="24"/>
        <v>0</v>
      </c>
      <c r="BF185" s="160">
        <f t="shared" si="25"/>
        <v>0</v>
      </c>
      <c r="BG185" s="160">
        <f t="shared" si="26"/>
        <v>0</v>
      </c>
      <c r="BH185" s="160">
        <f t="shared" si="27"/>
        <v>0</v>
      </c>
      <c r="BI185" s="160">
        <f t="shared" si="28"/>
        <v>0</v>
      </c>
      <c r="BJ185" s="14" t="s">
        <v>144</v>
      </c>
      <c r="BK185" s="160">
        <f t="shared" si="29"/>
        <v>0</v>
      </c>
      <c r="BL185" s="14" t="s">
        <v>192</v>
      </c>
      <c r="BM185" s="159" t="s">
        <v>535</v>
      </c>
    </row>
    <row r="186" spans="1:65" s="2" customFormat="1" ht="16.5" customHeight="1">
      <c r="A186" s="29"/>
      <c r="B186" s="146"/>
      <c r="C186" s="161" t="s">
        <v>390</v>
      </c>
      <c r="D186" s="161" t="s">
        <v>172</v>
      </c>
      <c r="E186" s="162" t="s">
        <v>668</v>
      </c>
      <c r="F186" s="163" t="s">
        <v>669</v>
      </c>
      <c r="G186" s="164" t="s">
        <v>142</v>
      </c>
      <c r="H186" s="165">
        <v>2</v>
      </c>
      <c r="I186" s="166"/>
      <c r="J186" s="167">
        <f t="shared" si="20"/>
        <v>0</v>
      </c>
      <c r="K186" s="168"/>
      <c r="L186" s="169"/>
      <c r="M186" s="170" t="s">
        <v>1</v>
      </c>
      <c r="N186" s="171" t="s">
        <v>38</v>
      </c>
      <c r="O186" s="58"/>
      <c r="P186" s="157">
        <f t="shared" si="21"/>
        <v>0</v>
      </c>
      <c r="Q186" s="157">
        <v>0</v>
      </c>
      <c r="R186" s="157">
        <f t="shared" si="22"/>
        <v>0</v>
      </c>
      <c r="S186" s="157">
        <v>0</v>
      </c>
      <c r="T186" s="157">
        <f t="shared" si="23"/>
        <v>0</v>
      </c>
      <c r="U186" s="158" t="s">
        <v>1</v>
      </c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183</v>
      </c>
      <c r="AT186" s="159" t="s">
        <v>172</v>
      </c>
      <c r="AU186" s="159" t="s">
        <v>144</v>
      </c>
      <c r="AY186" s="14" t="s">
        <v>138</v>
      </c>
      <c r="BE186" s="160">
        <f t="shared" si="24"/>
        <v>0</v>
      </c>
      <c r="BF186" s="160">
        <f t="shared" si="25"/>
        <v>0</v>
      </c>
      <c r="BG186" s="160">
        <f t="shared" si="26"/>
        <v>0</v>
      </c>
      <c r="BH186" s="160">
        <f t="shared" si="27"/>
        <v>0</v>
      </c>
      <c r="BI186" s="160">
        <f t="shared" si="28"/>
        <v>0</v>
      </c>
      <c r="BJ186" s="14" t="s">
        <v>144</v>
      </c>
      <c r="BK186" s="160">
        <f t="shared" si="29"/>
        <v>0</v>
      </c>
      <c r="BL186" s="14" t="s">
        <v>192</v>
      </c>
      <c r="BM186" s="159" t="s">
        <v>537</v>
      </c>
    </row>
    <row r="187" spans="1:65" s="2" customFormat="1" ht="24.2" customHeight="1">
      <c r="A187" s="29"/>
      <c r="B187" s="146"/>
      <c r="C187" s="147" t="s">
        <v>317</v>
      </c>
      <c r="D187" s="147" t="s">
        <v>140</v>
      </c>
      <c r="E187" s="148" t="s">
        <v>670</v>
      </c>
      <c r="F187" s="149" t="s">
        <v>671</v>
      </c>
      <c r="G187" s="150" t="s">
        <v>186</v>
      </c>
      <c r="H187" s="151">
        <v>150</v>
      </c>
      <c r="I187" s="152"/>
      <c r="J187" s="153">
        <f t="shared" si="20"/>
        <v>0</v>
      </c>
      <c r="K187" s="154"/>
      <c r="L187" s="30"/>
      <c r="M187" s="155" t="s">
        <v>1</v>
      </c>
      <c r="N187" s="156" t="s">
        <v>38</v>
      </c>
      <c r="O187" s="58"/>
      <c r="P187" s="157">
        <f t="shared" si="21"/>
        <v>0</v>
      </c>
      <c r="Q187" s="157">
        <v>0</v>
      </c>
      <c r="R187" s="157">
        <f t="shared" si="22"/>
        <v>0</v>
      </c>
      <c r="S187" s="157">
        <v>0</v>
      </c>
      <c r="T187" s="157">
        <f t="shared" si="23"/>
        <v>0</v>
      </c>
      <c r="U187" s="158" t="s">
        <v>1</v>
      </c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192</v>
      </c>
      <c r="AT187" s="159" t="s">
        <v>140</v>
      </c>
      <c r="AU187" s="159" t="s">
        <v>144</v>
      </c>
      <c r="AY187" s="14" t="s">
        <v>138</v>
      </c>
      <c r="BE187" s="160">
        <f t="shared" si="24"/>
        <v>0</v>
      </c>
      <c r="BF187" s="160">
        <f t="shared" si="25"/>
        <v>0</v>
      </c>
      <c r="BG187" s="160">
        <f t="shared" si="26"/>
        <v>0</v>
      </c>
      <c r="BH187" s="160">
        <f t="shared" si="27"/>
        <v>0</v>
      </c>
      <c r="BI187" s="160">
        <f t="shared" si="28"/>
        <v>0</v>
      </c>
      <c r="BJ187" s="14" t="s">
        <v>144</v>
      </c>
      <c r="BK187" s="160">
        <f t="shared" si="29"/>
        <v>0</v>
      </c>
      <c r="BL187" s="14" t="s">
        <v>192</v>
      </c>
      <c r="BM187" s="159" t="s">
        <v>541</v>
      </c>
    </row>
    <row r="188" spans="1:65" s="2" customFormat="1" ht="24.2" customHeight="1">
      <c r="A188" s="29"/>
      <c r="B188" s="146"/>
      <c r="C188" s="147" t="s">
        <v>457</v>
      </c>
      <c r="D188" s="147" t="s">
        <v>140</v>
      </c>
      <c r="E188" s="148" t="s">
        <v>221</v>
      </c>
      <c r="F188" s="149" t="s">
        <v>672</v>
      </c>
      <c r="G188" s="150" t="s">
        <v>186</v>
      </c>
      <c r="H188" s="151">
        <v>150</v>
      </c>
      <c r="I188" s="152"/>
      <c r="J188" s="153">
        <f t="shared" si="20"/>
        <v>0</v>
      </c>
      <c r="K188" s="154"/>
      <c r="L188" s="30"/>
      <c r="M188" s="155" t="s">
        <v>1</v>
      </c>
      <c r="N188" s="156" t="s">
        <v>38</v>
      </c>
      <c r="O188" s="58"/>
      <c r="P188" s="157">
        <f t="shared" si="21"/>
        <v>0</v>
      </c>
      <c r="Q188" s="157">
        <v>0</v>
      </c>
      <c r="R188" s="157">
        <f t="shared" si="22"/>
        <v>0</v>
      </c>
      <c r="S188" s="157">
        <v>0</v>
      </c>
      <c r="T188" s="157">
        <f t="shared" si="23"/>
        <v>0</v>
      </c>
      <c r="U188" s="158" t="s">
        <v>1</v>
      </c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192</v>
      </c>
      <c r="AT188" s="159" t="s">
        <v>140</v>
      </c>
      <c r="AU188" s="159" t="s">
        <v>144</v>
      </c>
      <c r="AY188" s="14" t="s">
        <v>138</v>
      </c>
      <c r="BE188" s="160">
        <f t="shared" si="24"/>
        <v>0</v>
      </c>
      <c r="BF188" s="160">
        <f t="shared" si="25"/>
        <v>0</v>
      </c>
      <c r="BG188" s="160">
        <f t="shared" si="26"/>
        <v>0</v>
      </c>
      <c r="BH188" s="160">
        <f t="shared" si="27"/>
        <v>0</v>
      </c>
      <c r="BI188" s="160">
        <f t="shared" si="28"/>
        <v>0</v>
      </c>
      <c r="BJ188" s="14" t="s">
        <v>144</v>
      </c>
      <c r="BK188" s="160">
        <f t="shared" si="29"/>
        <v>0</v>
      </c>
      <c r="BL188" s="14" t="s">
        <v>192</v>
      </c>
      <c r="BM188" s="159" t="s">
        <v>654</v>
      </c>
    </row>
    <row r="189" spans="1:65" s="2" customFormat="1" ht="16.5" customHeight="1">
      <c r="A189" s="29"/>
      <c r="B189" s="146"/>
      <c r="C189" s="147" t="s">
        <v>382</v>
      </c>
      <c r="D189" s="147" t="s">
        <v>140</v>
      </c>
      <c r="E189" s="148" t="s">
        <v>673</v>
      </c>
      <c r="F189" s="149" t="s">
        <v>674</v>
      </c>
      <c r="G189" s="150" t="s">
        <v>142</v>
      </c>
      <c r="H189" s="151">
        <v>1</v>
      </c>
      <c r="I189" s="152"/>
      <c r="J189" s="153">
        <f t="shared" si="20"/>
        <v>0</v>
      </c>
      <c r="K189" s="154"/>
      <c r="L189" s="30"/>
      <c r="M189" s="155" t="s">
        <v>1</v>
      </c>
      <c r="N189" s="156" t="s">
        <v>38</v>
      </c>
      <c r="O189" s="58"/>
      <c r="P189" s="157">
        <f t="shared" si="21"/>
        <v>0</v>
      </c>
      <c r="Q189" s="157">
        <v>0</v>
      </c>
      <c r="R189" s="157">
        <f t="shared" si="22"/>
        <v>0</v>
      </c>
      <c r="S189" s="157">
        <v>0</v>
      </c>
      <c r="T189" s="157">
        <f t="shared" si="23"/>
        <v>0</v>
      </c>
      <c r="U189" s="158" t="s">
        <v>1</v>
      </c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192</v>
      </c>
      <c r="AT189" s="159" t="s">
        <v>140</v>
      </c>
      <c r="AU189" s="159" t="s">
        <v>144</v>
      </c>
      <c r="AY189" s="14" t="s">
        <v>138</v>
      </c>
      <c r="BE189" s="160">
        <f t="shared" si="24"/>
        <v>0</v>
      </c>
      <c r="BF189" s="160">
        <f t="shared" si="25"/>
        <v>0</v>
      </c>
      <c r="BG189" s="160">
        <f t="shared" si="26"/>
        <v>0</v>
      </c>
      <c r="BH189" s="160">
        <f t="shared" si="27"/>
        <v>0</v>
      </c>
      <c r="BI189" s="160">
        <f t="shared" si="28"/>
        <v>0</v>
      </c>
      <c r="BJ189" s="14" t="s">
        <v>144</v>
      </c>
      <c r="BK189" s="160">
        <f t="shared" si="29"/>
        <v>0</v>
      </c>
      <c r="BL189" s="14" t="s">
        <v>192</v>
      </c>
      <c r="BM189" s="159" t="s">
        <v>675</v>
      </c>
    </row>
    <row r="190" spans="1:65" s="2" customFormat="1" ht="16.5" customHeight="1">
      <c r="A190" s="29"/>
      <c r="B190" s="146"/>
      <c r="C190" s="147" t="s">
        <v>378</v>
      </c>
      <c r="D190" s="147" t="s">
        <v>140</v>
      </c>
      <c r="E190" s="148" t="s">
        <v>676</v>
      </c>
      <c r="F190" s="149" t="s">
        <v>677</v>
      </c>
      <c r="G190" s="150" t="s">
        <v>142</v>
      </c>
      <c r="H190" s="151">
        <v>2</v>
      </c>
      <c r="I190" s="152"/>
      <c r="J190" s="153">
        <f t="shared" si="20"/>
        <v>0</v>
      </c>
      <c r="K190" s="154"/>
      <c r="L190" s="30"/>
      <c r="M190" s="155" t="s">
        <v>1</v>
      </c>
      <c r="N190" s="156" t="s">
        <v>38</v>
      </c>
      <c r="O190" s="58"/>
      <c r="P190" s="157">
        <f t="shared" si="21"/>
        <v>0</v>
      </c>
      <c r="Q190" s="157">
        <v>0</v>
      </c>
      <c r="R190" s="157">
        <f t="shared" si="22"/>
        <v>0</v>
      </c>
      <c r="S190" s="157">
        <v>0</v>
      </c>
      <c r="T190" s="157">
        <f t="shared" si="23"/>
        <v>0</v>
      </c>
      <c r="U190" s="158" t="s">
        <v>1</v>
      </c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192</v>
      </c>
      <c r="AT190" s="159" t="s">
        <v>140</v>
      </c>
      <c r="AU190" s="159" t="s">
        <v>144</v>
      </c>
      <c r="AY190" s="14" t="s">
        <v>138</v>
      </c>
      <c r="BE190" s="160">
        <f t="shared" si="24"/>
        <v>0</v>
      </c>
      <c r="BF190" s="160">
        <f t="shared" si="25"/>
        <v>0</v>
      </c>
      <c r="BG190" s="160">
        <f t="shared" si="26"/>
        <v>0</v>
      </c>
      <c r="BH190" s="160">
        <f t="shared" si="27"/>
        <v>0</v>
      </c>
      <c r="BI190" s="160">
        <f t="shared" si="28"/>
        <v>0</v>
      </c>
      <c r="BJ190" s="14" t="s">
        <v>144</v>
      </c>
      <c r="BK190" s="160">
        <f t="shared" si="29"/>
        <v>0</v>
      </c>
      <c r="BL190" s="14" t="s">
        <v>192</v>
      </c>
      <c r="BM190" s="159" t="s">
        <v>678</v>
      </c>
    </row>
    <row r="191" spans="1:65" s="2" customFormat="1" ht="16.5" customHeight="1">
      <c r="A191" s="29"/>
      <c r="B191" s="146"/>
      <c r="C191" s="147" t="s">
        <v>679</v>
      </c>
      <c r="D191" s="147" t="s">
        <v>140</v>
      </c>
      <c r="E191" s="148" t="s">
        <v>680</v>
      </c>
      <c r="F191" s="149" t="s">
        <v>681</v>
      </c>
      <c r="G191" s="150" t="s">
        <v>142</v>
      </c>
      <c r="H191" s="151">
        <v>2</v>
      </c>
      <c r="I191" s="152"/>
      <c r="J191" s="153">
        <f t="shared" si="20"/>
        <v>0</v>
      </c>
      <c r="K191" s="154"/>
      <c r="L191" s="30"/>
      <c r="M191" s="155" t="s">
        <v>1</v>
      </c>
      <c r="N191" s="156" t="s">
        <v>38</v>
      </c>
      <c r="O191" s="58"/>
      <c r="P191" s="157">
        <f t="shared" si="21"/>
        <v>0</v>
      </c>
      <c r="Q191" s="157">
        <v>0</v>
      </c>
      <c r="R191" s="157">
        <f t="shared" si="22"/>
        <v>0</v>
      </c>
      <c r="S191" s="157">
        <v>0</v>
      </c>
      <c r="T191" s="157">
        <f t="shared" si="23"/>
        <v>0</v>
      </c>
      <c r="U191" s="158" t="s">
        <v>1</v>
      </c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192</v>
      </c>
      <c r="AT191" s="159" t="s">
        <v>140</v>
      </c>
      <c r="AU191" s="159" t="s">
        <v>144</v>
      </c>
      <c r="AY191" s="14" t="s">
        <v>138</v>
      </c>
      <c r="BE191" s="160">
        <f t="shared" si="24"/>
        <v>0</v>
      </c>
      <c r="BF191" s="160">
        <f t="shared" si="25"/>
        <v>0</v>
      </c>
      <c r="BG191" s="160">
        <f t="shared" si="26"/>
        <v>0</v>
      </c>
      <c r="BH191" s="160">
        <f t="shared" si="27"/>
        <v>0</v>
      </c>
      <c r="BI191" s="160">
        <f t="shared" si="28"/>
        <v>0</v>
      </c>
      <c r="BJ191" s="14" t="s">
        <v>144</v>
      </c>
      <c r="BK191" s="160">
        <f t="shared" si="29"/>
        <v>0</v>
      </c>
      <c r="BL191" s="14" t="s">
        <v>192</v>
      </c>
      <c r="BM191" s="159" t="s">
        <v>682</v>
      </c>
    </row>
    <row r="192" spans="1:65" s="12" customFormat="1" ht="22.9" customHeight="1">
      <c r="B192" s="133"/>
      <c r="D192" s="134" t="s">
        <v>71</v>
      </c>
      <c r="E192" s="144" t="s">
        <v>683</v>
      </c>
      <c r="F192" s="144" t="s">
        <v>684</v>
      </c>
      <c r="I192" s="136"/>
      <c r="J192" s="145">
        <f>BK192</f>
        <v>0</v>
      </c>
      <c r="L192" s="133"/>
      <c r="M192" s="138"/>
      <c r="N192" s="139"/>
      <c r="O192" s="139"/>
      <c r="P192" s="140">
        <f>SUM(P193:P195)</f>
        <v>0</v>
      </c>
      <c r="Q192" s="139"/>
      <c r="R192" s="140">
        <f>SUM(R193:R195)</f>
        <v>0</v>
      </c>
      <c r="S192" s="139"/>
      <c r="T192" s="140">
        <f>SUM(T193:T195)</f>
        <v>0</v>
      </c>
      <c r="U192" s="141"/>
      <c r="AR192" s="134" t="s">
        <v>144</v>
      </c>
      <c r="AT192" s="142" t="s">
        <v>71</v>
      </c>
      <c r="AU192" s="142" t="s">
        <v>80</v>
      </c>
      <c r="AY192" s="134" t="s">
        <v>138</v>
      </c>
      <c r="BK192" s="143">
        <f>SUM(BK193:BK195)</f>
        <v>0</v>
      </c>
    </row>
    <row r="193" spans="1:65" s="2" customFormat="1" ht="16.5" customHeight="1">
      <c r="A193" s="29"/>
      <c r="B193" s="146"/>
      <c r="C193" s="147" t="s">
        <v>309</v>
      </c>
      <c r="D193" s="147" t="s">
        <v>140</v>
      </c>
      <c r="E193" s="148" t="s">
        <v>685</v>
      </c>
      <c r="F193" s="149" t="s">
        <v>686</v>
      </c>
      <c r="G193" s="150" t="s">
        <v>142</v>
      </c>
      <c r="H193" s="151">
        <v>1</v>
      </c>
      <c r="I193" s="152"/>
      <c r="J193" s="153">
        <f>ROUND(I193*H193,2)</f>
        <v>0</v>
      </c>
      <c r="K193" s="154"/>
      <c r="L193" s="30"/>
      <c r="M193" s="155" t="s">
        <v>1</v>
      </c>
      <c r="N193" s="156" t="s">
        <v>38</v>
      </c>
      <c r="O193" s="58"/>
      <c r="P193" s="157">
        <f>O193*H193</f>
        <v>0</v>
      </c>
      <c r="Q193" s="157">
        <v>0</v>
      </c>
      <c r="R193" s="157">
        <f>Q193*H193</f>
        <v>0</v>
      </c>
      <c r="S193" s="157">
        <v>0</v>
      </c>
      <c r="T193" s="157">
        <f>S193*H193</f>
        <v>0</v>
      </c>
      <c r="U193" s="158" t="s">
        <v>1</v>
      </c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192</v>
      </c>
      <c r="AT193" s="159" t="s">
        <v>140</v>
      </c>
      <c r="AU193" s="159" t="s">
        <v>144</v>
      </c>
      <c r="AY193" s="14" t="s">
        <v>138</v>
      </c>
      <c r="BE193" s="160">
        <f>IF(N193="základná",J193,0)</f>
        <v>0</v>
      </c>
      <c r="BF193" s="160">
        <f>IF(N193="znížená",J193,0)</f>
        <v>0</v>
      </c>
      <c r="BG193" s="160">
        <f>IF(N193="zákl. prenesená",J193,0)</f>
        <v>0</v>
      </c>
      <c r="BH193" s="160">
        <f>IF(N193="zníž. prenesená",J193,0)</f>
        <v>0</v>
      </c>
      <c r="BI193" s="160">
        <f>IF(N193="nulová",J193,0)</f>
        <v>0</v>
      </c>
      <c r="BJ193" s="14" t="s">
        <v>144</v>
      </c>
      <c r="BK193" s="160">
        <f>ROUND(I193*H193,2)</f>
        <v>0</v>
      </c>
      <c r="BL193" s="14" t="s">
        <v>192</v>
      </c>
      <c r="BM193" s="159" t="s">
        <v>687</v>
      </c>
    </row>
    <row r="194" spans="1:65" s="2" customFormat="1" ht="16.5" customHeight="1">
      <c r="A194" s="29"/>
      <c r="B194" s="146"/>
      <c r="C194" s="161" t="s">
        <v>319</v>
      </c>
      <c r="D194" s="161" t="s">
        <v>172</v>
      </c>
      <c r="E194" s="162" t="s">
        <v>688</v>
      </c>
      <c r="F194" s="163" t="s">
        <v>689</v>
      </c>
      <c r="G194" s="164" t="s">
        <v>142</v>
      </c>
      <c r="H194" s="165">
        <v>1</v>
      </c>
      <c r="I194" s="166"/>
      <c r="J194" s="167">
        <f>ROUND(I194*H194,2)</f>
        <v>0</v>
      </c>
      <c r="K194" s="168"/>
      <c r="L194" s="169"/>
      <c r="M194" s="170" t="s">
        <v>1</v>
      </c>
      <c r="N194" s="171" t="s">
        <v>38</v>
      </c>
      <c r="O194" s="58"/>
      <c r="P194" s="157">
        <f>O194*H194</f>
        <v>0</v>
      </c>
      <c r="Q194" s="157">
        <v>0</v>
      </c>
      <c r="R194" s="157">
        <f>Q194*H194</f>
        <v>0</v>
      </c>
      <c r="S194" s="157">
        <v>0</v>
      </c>
      <c r="T194" s="157">
        <f>S194*H194</f>
        <v>0</v>
      </c>
      <c r="U194" s="158" t="s">
        <v>1</v>
      </c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183</v>
      </c>
      <c r="AT194" s="159" t="s">
        <v>172</v>
      </c>
      <c r="AU194" s="159" t="s">
        <v>144</v>
      </c>
      <c r="AY194" s="14" t="s">
        <v>138</v>
      </c>
      <c r="BE194" s="160">
        <f>IF(N194="základná",J194,0)</f>
        <v>0</v>
      </c>
      <c r="BF194" s="160">
        <f>IF(N194="znížená",J194,0)</f>
        <v>0</v>
      </c>
      <c r="BG194" s="160">
        <f>IF(N194="zákl. prenesená",J194,0)</f>
        <v>0</v>
      </c>
      <c r="BH194" s="160">
        <f>IF(N194="zníž. prenesená",J194,0)</f>
        <v>0</v>
      </c>
      <c r="BI194" s="160">
        <f>IF(N194="nulová",J194,0)</f>
        <v>0</v>
      </c>
      <c r="BJ194" s="14" t="s">
        <v>144</v>
      </c>
      <c r="BK194" s="160">
        <f>ROUND(I194*H194,2)</f>
        <v>0</v>
      </c>
      <c r="BL194" s="14" t="s">
        <v>192</v>
      </c>
      <c r="BM194" s="159" t="s">
        <v>690</v>
      </c>
    </row>
    <row r="195" spans="1:65" s="2" customFormat="1" ht="24.2" customHeight="1">
      <c r="A195" s="29"/>
      <c r="B195" s="146"/>
      <c r="C195" s="161" t="s">
        <v>323</v>
      </c>
      <c r="D195" s="161" t="s">
        <v>172</v>
      </c>
      <c r="E195" s="162" t="s">
        <v>691</v>
      </c>
      <c r="F195" s="163" t="s">
        <v>692</v>
      </c>
      <c r="G195" s="164" t="s">
        <v>693</v>
      </c>
      <c r="H195" s="165">
        <v>1</v>
      </c>
      <c r="I195" s="166"/>
      <c r="J195" s="167">
        <f>ROUND(I195*H195,2)</f>
        <v>0</v>
      </c>
      <c r="K195" s="168"/>
      <c r="L195" s="169"/>
      <c r="M195" s="170" t="s">
        <v>1</v>
      </c>
      <c r="N195" s="171" t="s">
        <v>38</v>
      </c>
      <c r="O195" s="58"/>
      <c r="P195" s="157">
        <f>O195*H195</f>
        <v>0</v>
      </c>
      <c r="Q195" s="157">
        <v>0</v>
      </c>
      <c r="R195" s="157">
        <f>Q195*H195</f>
        <v>0</v>
      </c>
      <c r="S195" s="157">
        <v>0</v>
      </c>
      <c r="T195" s="157">
        <f>S195*H195</f>
        <v>0</v>
      </c>
      <c r="U195" s="158" t="s">
        <v>1</v>
      </c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183</v>
      </c>
      <c r="AT195" s="159" t="s">
        <v>172</v>
      </c>
      <c r="AU195" s="159" t="s">
        <v>144</v>
      </c>
      <c r="AY195" s="14" t="s">
        <v>138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4" t="s">
        <v>144</v>
      </c>
      <c r="BK195" s="160">
        <f>ROUND(I195*H195,2)</f>
        <v>0</v>
      </c>
      <c r="BL195" s="14" t="s">
        <v>192</v>
      </c>
      <c r="BM195" s="159" t="s">
        <v>694</v>
      </c>
    </row>
    <row r="196" spans="1:65" s="12" customFormat="1" ht="22.9" customHeight="1">
      <c r="B196" s="133"/>
      <c r="D196" s="134" t="s">
        <v>71</v>
      </c>
      <c r="E196" s="144" t="s">
        <v>695</v>
      </c>
      <c r="F196" s="144" t="s">
        <v>696</v>
      </c>
      <c r="I196" s="136"/>
      <c r="J196" s="145">
        <f>BK196</f>
        <v>0</v>
      </c>
      <c r="L196" s="133"/>
      <c r="M196" s="138"/>
      <c r="N196" s="139"/>
      <c r="O196" s="139"/>
      <c r="P196" s="140">
        <f>SUM(P197:P231)</f>
        <v>0</v>
      </c>
      <c r="Q196" s="139"/>
      <c r="R196" s="140">
        <f>SUM(R197:R231)</f>
        <v>0</v>
      </c>
      <c r="S196" s="139"/>
      <c r="T196" s="140">
        <f>SUM(T197:T231)</f>
        <v>0</v>
      </c>
      <c r="U196" s="141"/>
      <c r="AR196" s="134" t="s">
        <v>144</v>
      </c>
      <c r="AT196" s="142" t="s">
        <v>71</v>
      </c>
      <c r="AU196" s="142" t="s">
        <v>80</v>
      </c>
      <c r="AY196" s="134" t="s">
        <v>138</v>
      </c>
      <c r="BK196" s="143">
        <f>SUM(BK197:BK231)</f>
        <v>0</v>
      </c>
    </row>
    <row r="197" spans="1:65" s="2" customFormat="1" ht="24.2" customHeight="1">
      <c r="A197" s="29"/>
      <c r="B197" s="146"/>
      <c r="C197" s="147" t="s">
        <v>697</v>
      </c>
      <c r="D197" s="147" t="s">
        <v>140</v>
      </c>
      <c r="E197" s="148" t="s">
        <v>698</v>
      </c>
      <c r="F197" s="149" t="s">
        <v>699</v>
      </c>
      <c r="G197" s="150" t="s">
        <v>142</v>
      </c>
      <c r="H197" s="151">
        <v>4</v>
      </c>
      <c r="I197" s="152"/>
      <c r="J197" s="153">
        <f t="shared" ref="J197:J231" si="30">ROUND(I197*H197,2)</f>
        <v>0</v>
      </c>
      <c r="K197" s="154"/>
      <c r="L197" s="30"/>
      <c r="M197" s="155" t="s">
        <v>1</v>
      </c>
      <c r="N197" s="156" t="s">
        <v>38</v>
      </c>
      <c r="O197" s="58"/>
      <c r="P197" s="157">
        <f t="shared" ref="P197:P231" si="31">O197*H197</f>
        <v>0</v>
      </c>
      <c r="Q197" s="157">
        <v>0</v>
      </c>
      <c r="R197" s="157">
        <f t="shared" ref="R197:R231" si="32">Q197*H197</f>
        <v>0</v>
      </c>
      <c r="S197" s="157">
        <v>0</v>
      </c>
      <c r="T197" s="157">
        <f t="shared" ref="T197:T231" si="33">S197*H197</f>
        <v>0</v>
      </c>
      <c r="U197" s="158" t="s">
        <v>1</v>
      </c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192</v>
      </c>
      <c r="AT197" s="159" t="s">
        <v>140</v>
      </c>
      <c r="AU197" s="159" t="s">
        <v>144</v>
      </c>
      <c r="AY197" s="14" t="s">
        <v>138</v>
      </c>
      <c r="BE197" s="160">
        <f t="shared" ref="BE197:BE231" si="34">IF(N197="základná",J197,0)</f>
        <v>0</v>
      </c>
      <c r="BF197" s="160">
        <f t="shared" ref="BF197:BF231" si="35">IF(N197="znížená",J197,0)</f>
        <v>0</v>
      </c>
      <c r="BG197" s="160">
        <f t="shared" ref="BG197:BG231" si="36">IF(N197="zákl. prenesená",J197,0)</f>
        <v>0</v>
      </c>
      <c r="BH197" s="160">
        <f t="shared" ref="BH197:BH231" si="37">IF(N197="zníž. prenesená",J197,0)</f>
        <v>0</v>
      </c>
      <c r="BI197" s="160">
        <f t="shared" ref="BI197:BI231" si="38">IF(N197="nulová",J197,0)</f>
        <v>0</v>
      </c>
      <c r="BJ197" s="14" t="s">
        <v>144</v>
      </c>
      <c r="BK197" s="160">
        <f t="shared" ref="BK197:BK231" si="39">ROUND(I197*H197,2)</f>
        <v>0</v>
      </c>
      <c r="BL197" s="14" t="s">
        <v>192</v>
      </c>
      <c r="BM197" s="159" t="s">
        <v>700</v>
      </c>
    </row>
    <row r="198" spans="1:65" s="2" customFormat="1" ht="24.2" customHeight="1">
      <c r="A198" s="29"/>
      <c r="B198" s="146"/>
      <c r="C198" s="161" t="s">
        <v>682</v>
      </c>
      <c r="D198" s="161" t="s">
        <v>172</v>
      </c>
      <c r="E198" s="162" t="s">
        <v>701</v>
      </c>
      <c r="F198" s="163" t="s">
        <v>702</v>
      </c>
      <c r="G198" s="164" t="s">
        <v>142</v>
      </c>
      <c r="H198" s="165">
        <v>4</v>
      </c>
      <c r="I198" s="166"/>
      <c r="J198" s="167">
        <f t="shared" si="30"/>
        <v>0</v>
      </c>
      <c r="K198" s="168"/>
      <c r="L198" s="169"/>
      <c r="M198" s="170" t="s">
        <v>1</v>
      </c>
      <c r="N198" s="171" t="s">
        <v>38</v>
      </c>
      <c r="O198" s="58"/>
      <c r="P198" s="157">
        <f t="shared" si="31"/>
        <v>0</v>
      </c>
      <c r="Q198" s="157">
        <v>0</v>
      </c>
      <c r="R198" s="157">
        <f t="shared" si="32"/>
        <v>0</v>
      </c>
      <c r="S198" s="157">
        <v>0</v>
      </c>
      <c r="T198" s="157">
        <f t="shared" si="33"/>
        <v>0</v>
      </c>
      <c r="U198" s="158" t="s">
        <v>1</v>
      </c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183</v>
      </c>
      <c r="AT198" s="159" t="s">
        <v>172</v>
      </c>
      <c r="AU198" s="159" t="s">
        <v>144</v>
      </c>
      <c r="AY198" s="14" t="s">
        <v>138</v>
      </c>
      <c r="BE198" s="160">
        <f t="shared" si="34"/>
        <v>0</v>
      </c>
      <c r="BF198" s="160">
        <f t="shared" si="35"/>
        <v>0</v>
      </c>
      <c r="BG198" s="160">
        <f t="shared" si="36"/>
        <v>0</v>
      </c>
      <c r="BH198" s="160">
        <f t="shared" si="37"/>
        <v>0</v>
      </c>
      <c r="BI198" s="160">
        <f t="shared" si="38"/>
        <v>0</v>
      </c>
      <c r="BJ198" s="14" t="s">
        <v>144</v>
      </c>
      <c r="BK198" s="160">
        <f t="shared" si="39"/>
        <v>0</v>
      </c>
      <c r="BL198" s="14" t="s">
        <v>192</v>
      </c>
      <c r="BM198" s="159" t="s">
        <v>703</v>
      </c>
    </row>
    <row r="199" spans="1:65" s="2" customFormat="1" ht="24.2" customHeight="1">
      <c r="A199" s="29"/>
      <c r="B199" s="146"/>
      <c r="C199" s="161" t="s">
        <v>704</v>
      </c>
      <c r="D199" s="161" t="s">
        <v>172</v>
      </c>
      <c r="E199" s="162" t="s">
        <v>705</v>
      </c>
      <c r="F199" s="163" t="s">
        <v>706</v>
      </c>
      <c r="G199" s="164" t="s">
        <v>142</v>
      </c>
      <c r="H199" s="165">
        <v>4</v>
      </c>
      <c r="I199" s="166"/>
      <c r="J199" s="167">
        <f t="shared" si="30"/>
        <v>0</v>
      </c>
      <c r="K199" s="168"/>
      <c r="L199" s="169"/>
      <c r="M199" s="170" t="s">
        <v>1</v>
      </c>
      <c r="N199" s="171" t="s">
        <v>38</v>
      </c>
      <c r="O199" s="58"/>
      <c r="P199" s="157">
        <f t="shared" si="31"/>
        <v>0</v>
      </c>
      <c r="Q199" s="157">
        <v>0</v>
      </c>
      <c r="R199" s="157">
        <f t="shared" si="32"/>
        <v>0</v>
      </c>
      <c r="S199" s="157">
        <v>0</v>
      </c>
      <c r="T199" s="157">
        <f t="shared" si="33"/>
        <v>0</v>
      </c>
      <c r="U199" s="158" t="s">
        <v>1</v>
      </c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183</v>
      </c>
      <c r="AT199" s="159" t="s">
        <v>172</v>
      </c>
      <c r="AU199" s="159" t="s">
        <v>144</v>
      </c>
      <c r="AY199" s="14" t="s">
        <v>138</v>
      </c>
      <c r="BE199" s="160">
        <f t="shared" si="34"/>
        <v>0</v>
      </c>
      <c r="BF199" s="160">
        <f t="shared" si="35"/>
        <v>0</v>
      </c>
      <c r="BG199" s="160">
        <f t="shared" si="36"/>
        <v>0</v>
      </c>
      <c r="BH199" s="160">
        <f t="shared" si="37"/>
        <v>0</v>
      </c>
      <c r="BI199" s="160">
        <f t="shared" si="38"/>
        <v>0</v>
      </c>
      <c r="BJ199" s="14" t="s">
        <v>144</v>
      </c>
      <c r="BK199" s="160">
        <f t="shared" si="39"/>
        <v>0</v>
      </c>
      <c r="BL199" s="14" t="s">
        <v>192</v>
      </c>
      <c r="BM199" s="159" t="s">
        <v>707</v>
      </c>
    </row>
    <row r="200" spans="1:65" s="2" customFormat="1" ht="24.2" customHeight="1">
      <c r="A200" s="29"/>
      <c r="B200" s="146"/>
      <c r="C200" s="147" t="s">
        <v>708</v>
      </c>
      <c r="D200" s="147" t="s">
        <v>140</v>
      </c>
      <c r="E200" s="148" t="s">
        <v>709</v>
      </c>
      <c r="F200" s="149" t="s">
        <v>710</v>
      </c>
      <c r="G200" s="150" t="s">
        <v>142</v>
      </c>
      <c r="H200" s="151">
        <v>1</v>
      </c>
      <c r="I200" s="152"/>
      <c r="J200" s="153">
        <f t="shared" si="30"/>
        <v>0</v>
      </c>
      <c r="K200" s="154"/>
      <c r="L200" s="30"/>
      <c r="M200" s="155" t="s">
        <v>1</v>
      </c>
      <c r="N200" s="156" t="s">
        <v>38</v>
      </c>
      <c r="O200" s="58"/>
      <c r="P200" s="157">
        <f t="shared" si="31"/>
        <v>0</v>
      </c>
      <c r="Q200" s="157">
        <v>0</v>
      </c>
      <c r="R200" s="157">
        <f t="shared" si="32"/>
        <v>0</v>
      </c>
      <c r="S200" s="157">
        <v>0</v>
      </c>
      <c r="T200" s="157">
        <f t="shared" si="33"/>
        <v>0</v>
      </c>
      <c r="U200" s="158" t="s">
        <v>1</v>
      </c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192</v>
      </c>
      <c r="AT200" s="159" t="s">
        <v>140</v>
      </c>
      <c r="AU200" s="159" t="s">
        <v>144</v>
      </c>
      <c r="AY200" s="14" t="s">
        <v>138</v>
      </c>
      <c r="BE200" s="160">
        <f t="shared" si="34"/>
        <v>0</v>
      </c>
      <c r="BF200" s="160">
        <f t="shared" si="35"/>
        <v>0</v>
      </c>
      <c r="BG200" s="160">
        <f t="shared" si="36"/>
        <v>0</v>
      </c>
      <c r="BH200" s="160">
        <f t="shared" si="37"/>
        <v>0</v>
      </c>
      <c r="BI200" s="160">
        <f t="shared" si="38"/>
        <v>0</v>
      </c>
      <c r="BJ200" s="14" t="s">
        <v>144</v>
      </c>
      <c r="BK200" s="160">
        <f t="shared" si="39"/>
        <v>0</v>
      </c>
      <c r="BL200" s="14" t="s">
        <v>192</v>
      </c>
      <c r="BM200" s="159" t="s">
        <v>711</v>
      </c>
    </row>
    <row r="201" spans="1:65" s="2" customFormat="1" ht="16.5" customHeight="1">
      <c r="A201" s="29"/>
      <c r="B201" s="146"/>
      <c r="C201" s="161" t="s">
        <v>687</v>
      </c>
      <c r="D201" s="161" t="s">
        <v>172</v>
      </c>
      <c r="E201" s="162" t="s">
        <v>712</v>
      </c>
      <c r="F201" s="163" t="s">
        <v>713</v>
      </c>
      <c r="G201" s="164" t="s">
        <v>142</v>
      </c>
      <c r="H201" s="165">
        <v>1</v>
      </c>
      <c r="I201" s="166"/>
      <c r="J201" s="167">
        <f t="shared" si="30"/>
        <v>0</v>
      </c>
      <c r="K201" s="168"/>
      <c r="L201" s="169"/>
      <c r="M201" s="170" t="s">
        <v>1</v>
      </c>
      <c r="N201" s="171" t="s">
        <v>38</v>
      </c>
      <c r="O201" s="58"/>
      <c r="P201" s="157">
        <f t="shared" si="31"/>
        <v>0</v>
      </c>
      <c r="Q201" s="157">
        <v>0</v>
      </c>
      <c r="R201" s="157">
        <f t="shared" si="32"/>
        <v>0</v>
      </c>
      <c r="S201" s="157">
        <v>0</v>
      </c>
      <c r="T201" s="157">
        <f t="shared" si="33"/>
        <v>0</v>
      </c>
      <c r="U201" s="158" t="s">
        <v>1</v>
      </c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183</v>
      </c>
      <c r="AT201" s="159" t="s">
        <v>172</v>
      </c>
      <c r="AU201" s="159" t="s">
        <v>144</v>
      </c>
      <c r="AY201" s="14" t="s">
        <v>138</v>
      </c>
      <c r="BE201" s="160">
        <f t="shared" si="34"/>
        <v>0</v>
      </c>
      <c r="BF201" s="160">
        <f t="shared" si="35"/>
        <v>0</v>
      </c>
      <c r="BG201" s="160">
        <f t="shared" si="36"/>
        <v>0</v>
      </c>
      <c r="BH201" s="160">
        <f t="shared" si="37"/>
        <v>0</v>
      </c>
      <c r="BI201" s="160">
        <f t="shared" si="38"/>
        <v>0</v>
      </c>
      <c r="BJ201" s="14" t="s">
        <v>144</v>
      </c>
      <c r="BK201" s="160">
        <f t="shared" si="39"/>
        <v>0</v>
      </c>
      <c r="BL201" s="14" t="s">
        <v>192</v>
      </c>
      <c r="BM201" s="159" t="s">
        <v>714</v>
      </c>
    </row>
    <row r="202" spans="1:65" s="2" customFormat="1" ht="24.2" customHeight="1">
      <c r="A202" s="29"/>
      <c r="B202" s="146"/>
      <c r="C202" s="147" t="s">
        <v>715</v>
      </c>
      <c r="D202" s="147" t="s">
        <v>140</v>
      </c>
      <c r="E202" s="148" t="s">
        <v>716</v>
      </c>
      <c r="F202" s="149" t="s">
        <v>717</v>
      </c>
      <c r="G202" s="150" t="s">
        <v>142</v>
      </c>
      <c r="H202" s="151">
        <v>5</v>
      </c>
      <c r="I202" s="152"/>
      <c r="J202" s="153">
        <f t="shared" si="30"/>
        <v>0</v>
      </c>
      <c r="K202" s="154"/>
      <c r="L202" s="30"/>
      <c r="M202" s="155" t="s">
        <v>1</v>
      </c>
      <c r="N202" s="156" t="s">
        <v>38</v>
      </c>
      <c r="O202" s="58"/>
      <c r="P202" s="157">
        <f t="shared" si="31"/>
        <v>0</v>
      </c>
      <c r="Q202" s="157">
        <v>0</v>
      </c>
      <c r="R202" s="157">
        <f t="shared" si="32"/>
        <v>0</v>
      </c>
      <c r="S202" s="157">
        <v>0</v>
      </c>
      <c r="T202" s="157">
        <f t="shared" si="33"/>
        <v>0</v>
      </c>
      <c r="U202" s="158" t="s">
        <v>1</v>
      </c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192</v>
      </c>
      <c r="AT202" s="159" t="s">
        <v>140</v>
      </c>
      <c r="AU202" s="159" t="s">
        <v>144</v>
      </c>
      <c r="AY202" s="14" t="s">
        <v>138</v>
      </c>
      <c r="BE202" s="160">
        <f t="shared" si="34"/>
        <v>0</v>
      </c>
      <c r="BF202" s="160">
        <f t="shared" si="35"/>
        <v>0</v>
      </c>
      <c r="BG202" s="160">
        <f t="shared" si="36"/>
        <v>0</v>
      </c>
      <c r="BH202" s="160">
        <f t="shared" si="37"/>
        <v>0</v>
      </c>
      <c r="BI202" s="160">
        <f t="shared" si="38"/>
        <v>0</v>
      </c>
      <c r="BJ202" s="14" t="s">
        <v>144</v>
      </c>
      <c r="BK202" s="160">
        <f t="shared" si="39"/>
        <v>0</v>
      </c>
      <c r="BL202" s="14" t="s">
        <v>192</v>
      </c>
      <c r="BM202" s="159" t="s">
        <v>718</v>
      </c>
    </row>
    <row r="203" spans="1:65" s="2" customFormat="1" ht="16.5" customHeight="1">
      <c r="A203" s="29"/>
      <c r="B203" s="146"/>
      <c r="C203" s="161" t="s">
        <v>470</v>
      </c>
      <c r="D203" s="161" t="s">
        <v>172</v>
      </c>
      <c r="E203" s="162" t="s">
        <v>719</v>
      </c>
      <c r="F203" s="163" t="s">
        <v>720</v>
      </c>
      <c r="G203" s="164" t="s">
        <v>142</v>
      </c>
      <c r="H203" s="165">
        <v>5</v>
      </c>
      <c r="I203" s="166"/>
      <c r="J203" s="167">
        <f t="shared" si="30"/>
        <v>0</v>
      </c>
      <c r="K203" s="168"/>
      <c r="L203" s="169"/>
      <c r="M203" s="170" t="s">
        <v>1</v>
      </c>
      <c r="N203" s="171" t="s">
        <v>38</v>
      </c>
      <c r="O203" s="58"/>
      <c r="P203" s="157">
        <f t="shared" si="31"/>
        <v>0</v>
      </c>
      <c r="Q203" s="157">
        <v>0</v>
      </c>
      <c r="R203" s="157">
        <f t="shared" si="32"/>
        <v>0</v>
      </c>
      <c r="S203" s="157">
        <v>0</v>
      </c>
      <c r="T203" s="157">
        <f t="shared" si="33"/>
        <v>0</v>
      </c>
      <c r="U203" s="158" t="s">
        <v>1</v>
      </c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183</v>
      </c>
      <c r="AT203" s="159" t="s">
        <v>172</v>
      </c>
      <c r="AU203" s="159" t="s">
        <v>144</v>
      </c>
      <c r="AY203" s="14" t="s">
        <v>138</v>
      </c>
      <c r="BE203" s="160">
        <f t="shared" si="34"/>
        <v>0</v>
      </c>
      <c r="BF203" s="160">
        <f t="shared" si="35"/>
        <v>0</v>
      </c>
      <c r="BG203" s="160">
        <f t="shared" si="36"/>
        <v>0</v>
      </c>
      <c r="BH203" s="160">
        <f t="shared" si="37"/>
        <v>0</v>
      </c>
      <c r="BI203" s="160">
        <f t="shared" si="38"/>
        <v>0</v>
      </c>
      <c r="BJ203" s="14" t="s">
        <v>144</v>
      </c>
      <c r="BK203" s="160">
        <f t="shared" si="39"/>
        <v>0</v>
      </c>
      <c r="BL203" s="14" t="s">
        <v>192</v>
      </c>
      <c r="BM203" s="159" t="s">
        <v>721</v>
      </c>
    </row>
    <row r="204" spans="1:65" s="2" customFormat="1" ht="24.2" customHeight="1">
      <c r="A204" s="29"/>
      <c r="B204" s="146"/>
      <c r="C204" s="147" t="s">
        <v>527</v>
      </c>
      <c r="D204" s="147" t="s">
        <v>140</v>
      </c>
      <c r="E204" s="148" t="s">
        <v>722</v>
      </c>
      <c r="F204" s="149" t="s">
        <v>723</v>
      </c>
      <c r="G204" s="150" t="s">
        <v>142</v>
      </c>
      <c r="H204" s="151">
        <v>4</v>
      </c>
      <c r="I204" s="152"/>
      <c r="J204" s="153">
        <f t="shared" si="30"/>
        <v>0</v>
      </c>
      <c r="K204" s="154"/>
      <c r="L204" s="30"/>
      <c r="M204" s="155" t="s">
        <v>1</v>
      </c>
      <c r="N204" s="156" t="s">
        <v>38</v>
      </c>
      <c r="O204" s="58"/>
      <c r="P204" s="157">
        <f t="shared" si="31"/>
        <v>0</v>
      </c>
      <c r="Q204" s="157">
        <v>0</v>
      </c>
      <c r="R204" s="157">
        <f t="shared" si="32"/>
        <v>0</v>
      </c>
      <c r="S204" s="157">
        <v>0</v>
      </c>
      <c r="T204" s="157">
        <f t="shared" si="33"/>
        <v>0</v>
      </c>
      <c r="U204" s="158" t="s">
        <v>1</v>
      </c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192</v>
      </c>
      <c r="AT204" s="159" t="s">
        <v>140</v>
      </c>
      <c r="AU204" s="159" t="s">
        <v>144</v>
      </c>
      <c r="AY204" s="14" t="s">
        <v>138</v>
      </c>
      <c r="BE204" s="160">
        <f t="shared" si="34"/>
        <v>0</v>
      </c>
      <c r="BF204" s="160">
        <f t="shared" si="35"/>
        <v>0</v>
      </c>
      <c r="BG204" s="160">
        <f t="shared" si="36"/>
        <v>0</v>
      </c>
      <c r="BH204" s="160">
        <f t="shared" si="37"/>
        <v>0</v>
      </c>
      <c r="BI204" s="160">
        <f t="shared" si="38"/>
        <v>0</v>
      </c>
      <c r="BJ204" s="14" t="s">
        <v>144</v>
      </c>
      <c r="BK204" s="160">
        <f t="shared" si="39"/>
        <v>0</v>
      </c>
      <c r="BL204" s="14" t="s">
        <v>192</v>
      </c>
      <c r="BM204" s="159" t="s">
        <v>724</v>
      </c>
    </row>
    <row r="205" spans="1:65" s="2" customFormat="1" ht="16.5" customHeight="1">
      <c r="A205" s="29"/>
      <c r="B205" s="146"/>
      <c r="C205" s="161" t="s">
        <v>229</v>
      </c>
      <c r="D205" s="161" t="s">
        <v>172</v>
      </c>
      <c r="E205" s="162" t="s">
        <v>725</v>
      </c>
      <c r="F205" s="163" t="s">
        <v>726</v>
      </c>
      <c r="G205" s="164" t="s">
        <v>142</v>
      </c>
      <c r="H205" s="165">
        <v>4</v>
      </c>
      <c r="I205" s="166"/>
      <c r="J205" s="167">
        <f t="shared" si="30"/>
        <v>0</v>
      </c>
      <c r="K205" s="168"/>
      <c r="L205" s="169"/>
      <c r="M205" s="170" t="s">
        <v>1</v>
      </c>
      <c r="N205" s="171" t="s">
        <v>38</v>
      </c>
      <c r="O205" s="58"/>
      <c r="P205" s="157">
        <f t="shared" si="31"/>
        <v>0</v>
      </c>
      <c r="Q205" s="157">
        <v>0</v>
      </c>
      <c r="R205" s="157">
        <f t="shared" si="32"/>
        <v>0</v>
      </c>
      <c r="S205" s="157">
        <v>0</v>
      </c>
      <c r="T205" s="157">
        <f t="shared" si="33"/>
        <v>0</v>
      </c>
      <c r="U205" s="158" t="s">
        <v>1</v>
      </c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183</v>
      </c>
      <c r="AT205" s="159" t="s">
        <v>172</v>
      </c>
      <c r="AU205" s="159" t="s">
        <v>144</v>
      </c>
      <c r="AY205" s="14" t="s">
        <v>138</v>
      </c>
      <c r="BE205" s="160">
        <f t="shared" si="34"/>
        <v>0</v>
      </c>
      <c r="BF205" s="160">
        <f t="shared" si="35"/>
        <v>0</v>
      </c>
      <c r="BG205" s="160">
        <f t="shared" si="36"/>
        <v>0</v>
      </c>
      <c r="BH205" s="160">
        <f t="shared" si="37"/>
        <v>0</v>
      </c>
      <c r="BI205" s="160">
        <f t="shared" si="38"/>
        <v>0</v>
      </c>
      <c r="BJ205" s="14" t="s">
        <v>144</v>
      </c>
      <c r="BK205" s="160">
        <f t="shared" si="39"/>
        <v>0</v>
      </c>
      <c r="BL205" s="14" t="s">
        <v>192</v>
      </c>
      <c r="BM205" s="159" t="s">
        <v>727</v>
      </c>
    </row>
    <row r="206" spans="1:65" s="2" customFormat="1" ht="24.2" customHeight="1">
      <c r="A206" s="29"/>
      <c r="B206" s="146"/>
      <c r="C206" s="147" t="s">
        <v>728</v>
      </c>
      <c r="D206" s="147" t="s">
        <v>140</v>
      </c>
      <c r="E206" s="148" t="s">
        <v>729</v>
      </c>
      <c r="F206" s="149" t="s">
        <v>730</v>
      </c>
      <c r="G206" s="150" t="s">
        <v>142</v>
      </c>
      <c r="H206" s="151">
        <v>4</v>
      </c>
      <c r="I206" s="152"/>
      <c r="J206" s="153">
        <f t="shared" si="30"/>
        <v>0</v>
      </c>
      <c r="K206" s="154"/>
      <c r="L206" s="30"/>
      <c r="M206" s="155" t="s">
        <v>1</v>
      </c>
      <c r="N206" s="156" t="s">
        <v>38</v>
      </c>
      <c r="O206" s="58"/>
      <c r="P206" s="157">
        <f t="shared" si="31"/>
        <v>0</v>
      </c>
      <c r="Q206" s="157">
        <v>0</v>
      </c>
      <c r="R206" s="157">
        <f t="shared" si="32"/>
        <v>0</v>
      </c>
      <c r="S206" s="157">
        <v>0</v>
      </c>
      <c r="T206" s="157">
        <f t="shared" si="33"/>
        <v>0</v>
      </c>
      <c r="U206" s="158" t="s">
        <v>1</v>
      </c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192</v>
      </c>
      <c r="AT206" s="159" t="s">
        <v>140</v>
      </c>
      <c r="AU206" s="159" t="s">
        <v>144</v>
      </c>
      <c r="AY206" s="14" t="s">
        <v>138</v>
      </c>
      <c r="BE206" s="160">
        <f t="shared" si="34"/>
        <v>0</v>
      </c>
      <c r="BF206" s="160">
        <f t="shared" si="35"/>
        <v>0</v>
      </c>
      <c r="BG206" s="160">
        <f t="shared" si="36"/>
        <v>0</v>
      </c>
      <c r="BH206" s="160">
        <f t="shared" si="37"/>
        <v>0</v>
      </c>
      <c r="BI206" s="160">
        <f t="shared" si="38"/>
        <v>0</v>
      </c>
      <c r="BJ206" s="14" t="s">
        <v>144</v>
      </c>
      <c r="BK206" s="160">
        <f t="shared" si="39"/>
        <v>0</v>
      </c>
      <c r="BL206" s="14" t="s">
        <v>192</v>
      </c>
      <c r="BM206" s="159" t="s">
        <v>731</v>
      </c>
    </row>
    <row r="207" spans="1:65" s="2" customFormat="1" ht="16.5" customHeight="1">
      <c r="A207" s="29"/>
      <c r="B207" s="146"/>
      <c r="C207" s="161" t="s">
        <v>485</v>
      </c>
      <c r="D207" s="161" t="s">
        <v>172</v>
      </c>
      <c r="E207" s="162" t="s">
        <v>732</v>
      </c>
      <c r="F207" s="163" t="s">
        <v>733</v>
      </c>
      <c r="G207" s="164" t="s">
        <v>142</v>
      </c>
      <c r="H207" s="165">
        <v>4</v>
      </c>
      <c r="I207" s="166"/>
      <c r="J207" s="167">
        <f t="shared" si="30"/>
        <v>0</v>
      </c>
      <c r="K207" s="168"/>
      <c r="L207" s="169"/>
      <c r="M207" s="170" t="s">
        <v>1</v>
      </c>
      <c r="N207" s="171" t="s">
        <v>38</v>
      </c>
      <c r="O207" s="58"/>
      <c r="P207" s="157">
        <f t="shared" si="31"/>
        <v>0</v>
      </c>
      <c r="Q207" s="157">
        <v>0</v>
      </c>
      <c r="R207" s="157">
        <f t="shared" si="32"/>
        <v>0</v>
      </c>
      <c r="S207" s="157">
        <v>0</v>
      </c>
      <c r="T207" s="157">
        <f t="shared" si="33"/>
        <v>0</v>
      </c>
      <c r="U207" s="158" t="s">
        <v>1</v>
      </c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183</v>
      </c>
      <c r="AT207" s="159" t="s">
        <v>172</v>
      </c>
      <c r="AU207" s="159" t="s">
        <v>144</v>
      </c>
      <c r="AY207" s="14" t="s">
        <v>138</v>
      </c>
      <c r="BE207" s="160">
        <f t="shared" si="34"/>
        <v>0</v>
      </c>
      <c r="BF207" s="160">
        <f t="shared" si="35"/>
        <v>0</v>
      </c>
      <c r="BG207" s="160">
        <f t="shared" si="36"/>
        <v>0</v>
      </c>
      <c r="BH207" s="160">
        <f t="shared" si="37"/>
        <v>0</v>
      </c>
      <c r="BI207" s="160">
        <f t="shared" si="38"/>
        <v>0</v>
      </c>
      <c r="BJ207" s="14" t="s">
        <v>144</v>
      </c>
      <c r="BK207" s="160">
        <f t="shared" si="39"/>
        <v>0</v>
      </c>
      <c r="BL207" s="14" t="s">
        <v>192</v>
      </c>
      <c r="BM207" s="159" t="s">
        <v>734</v>
      </c>
    </row>
    <row r="208" spans="1:65" s="2" customFormat="1" ht="33" customHeight="1">
      <c r="A208" s="29"/>
      <c r="B208" s="146"/>
      <c r="C208" s="147" t="s">
        <v>735</v>
      </c>
      <c r="D208" s="147" t="s">
        <v>140</v>
      </c>
      <c r="E208" s="148" t="s">
        <v>736</v>
      </c>
      <c r="F208" s="149" t="s">
        <v>737</v>
      </c>
      <c r="G208" s="150" t="s">
        <v>142</v>
      </c>
      <c r="H208" s="151">
        <v>1</v>
      </c>
      <c r="I208" s="152"/>
      <c r="J208" s="153">
        <f t="shared" si="30"/>
        <v>0</v>
      </c>
      <c r="K208" s="154"/>
      <c r="L208" s="30"/>
      <c r="M208" s="155" t="s">
        <v>1</v>
      </c>
      <c r="N208" s="156" t="s">
        <v>38</v>
      </c>
      <c r="O208" s="58"/>
      <c r="P208" s="157">
        <f t="shared" si="31"/>
        <v>0</v>
      </c>
      <c r="Q208" s="157">
        <v>0</v>
      </c>
      <c r="R208" s="157">
        <f t="shared" si="32"/>
        <v>0</v>
      </c>
      <c r="S208" s="157">
        <v>0</v>
      </c>
      <c r="T208" s="157">
        <f t="shared" si="33"/>
        <v>0</v>
      </c>
      <c r="U208" s="158" t="s">
        <v>1</v>
      </c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192</v>
      </c>
      <c r="AT208" s="159" t="s">
        <v>140</v>
      </c>
      <c r="AU208" s="159" t="s">
        <v>144</v>
      </c>
      <c r="AY208" s="14" t="s">
        <v>138</v>
      </c>
      <c r="BE208" s="160">
        <f t="shared" si="34"/>
        <v>0</v>
      </c>
      <c r="BF208" s="160">
        <f t="shared" si="35"/>
        <v>0</v>
      </c>
      <c r="BG208" s="160">
        <f t="shared" si="36"/>
        <v>0</v>
      </c>
      <c r="BH208" s="160">
        <f t="shared" si="37"/>
        <v>0</v>
      </c>
      <c r="BI208" s="160">
        <f t="shared" si="38"/>
        <v>0</v>
      </c>
      <c r="BJ208" s="14" t="s">
        <v>144</v>
      </c>
      <c r="BK208" s="160">
        <f t="shared" si="39"/>
        <v>0</v>
      </c>
      <c r="BL208" s="14" t="s">
        <v>192</v>
      </c>
      <c r="BM208" s="159" t="s">
        <v>738</v>
      </c>
    </row>
    <row r="209" spans="1:65" s="2" customFormat="1" ht="24.2" customHeight="1">
      <c r="A209" s="29"/>
      <c r="B209" s="146"/>
      <c r="C209" s="161" t="s">
        <v>739</v>
      </c>
      <c r="D209" s="161" t="s">
        <v>172</v>
      </c>
      <c r="E209" s="162" t="s">
        <v>740</v>
      </c>
      <c r="F209" s="163" t="s">
        <v>741</v>
      </c>
      <c r="G209" s="164" t="s">
        <v>142</v>
      </c>
      <c r="H209" s="165">
        <v>1</v>
      </c>
      <c r="I209" s="166"/>
      <c r="J209" s="167">
        <f t="shared" si="30"/>
        <v>0</v>
      </c>
      <c r="K209" s="168"/>
      <c r="L209" s="169"/>
      <c r="M209" s="170" t="s">
        <v>1</v>
      </c>
      <c r="N209" s="171" t="s">
        <v>38</v>
      </c>
      <c r="O209" s="58"/>
      <c r="P209" s="157">
        <f t="shared" si="31"/>
        <v>0</v>
      </c>
      <c r="Q209" s="157">
        <v>0</v>
      </c>
      <c r="R209" s="157">
        <f t="shared" si="32"/>
        <v>0</v>
      </c>
      <c r="S209" s="157">
        <v>0</v>
      </c>
      <c r="T209" s="157">
        <f t="shared" si="33"/>
        <v>0</v>
      </c>
      <c r="U209" s="158" t="s">
        <v>1</v>
      </c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183</v>
      </c>
      <c r="AT209" s="159" t="s">
        <v>172</v>
      </c>
      <c r="AU209" s="159" t="s">
        <v>144</v>
      </c>
      <c r="AY209" s="14" t="s">
        <v>138</v>
      </c>
      <c r="BE209" s="160">
        <f t="shared" si="34"/>
        <v>0</v>
      </c>
      <c r="BF209" s="160">
        <f t="shared" si="35"/>
        <v>0</v>
      </c>
      <c r="BG209" s="160">
        <f t="shared" si="36"/>
        <v>0</v>
      </c>
      <c r="BH209" s="160">
        <f t="shared" si="37"/>
        <v>0</v>
      </c>
      <c r="BI209" s="160">
        <f t="shared" si="38"/>
        <v>0</v>
      </c>
      <c r="BJ209" s="14" t="s">
        <v>144</v>
      </c>
      <c r="BK209" s="160">
        <f t="shared" si="39"/>
        <v>0</v>
      </c>
      <c r="BL209" s="14" t="s">
        <v>192</v>
      </c>
      <c r="BM209" s="159" t="s">
        <v>742</v>
      </c>
    </row>
    <row r="210" spans="1:65" s="2" customFormat="1" ht="33" customHeight="1">
      <c r="A210" s="29"/>
      <c r="B210" s="146"/>
      <c r="C210" s="147" t="s">
        <v>700</v>
      </c>
      <c r="D210" s="147" t="s">
        <v>140</v>
      </c>
      <c r="E210" s="148" t="s">
        <v>743</v>
      </c>
      <c r="F210" s="149" t="s">
        <v>744</v>
      </c>
      <c r="G210" s="150" t="s">
        <v>142</v>
      </c>
      <c r="H210" s="151">
        <v>1</v>
      </c>
      <c r="I210" s="152"/>
      <c r="J210" s="153">
        <f t="shared" si="30"/>
        <v>0</v>
      </c>
      <c r="K210" s="154"/>
      <c r="L210" s="30"/>
      <c r="M210" s="155" t="s">
        <v>1</v>
      </c>
      <c r="N210" s="156" t="s">
        <v>38</v>
      </c>
      <c r="O210" s="58"/>
      <c r="P210" s="157">
        <f t="shared" si="31"/>
        <v>0</v>
      </c>
      <c r="Q210" s="157">
        <v>0</v>
      </c>
      <c r="R210" s="157">
        <f t="shared" si="32"/>
        <v>0</v>
      </c>
      <c r="S210" s="157">
        <v>0</v>
      </c>
      <c r="T210" s="157">
        <f t="shared" si="33"/>
        <v>0</v>
      </c>
      <c r="U210" s="158" t="s">
        <v>1</v>
      </c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192</v>
      </c>
      <c r="AT210" s="159" t="s">
        <v>140</v>
      </c>
      <c r="AU210" s="159" t="s">
        <v>144</v>
      </c>
      <c r="AY210" s="14" t="s">
        <v>138</v>
      </c>
      <c r="BE210" s="160">
        <f t="shared" si="34"/>
        <v>0</v>
      </c>
      <c r="BF210" s="160">
        <f t="shared" si="35"/>
        <v>0</v>
      </c>
      <c r="BG210" s="160">
        <f t="shared" si="36"/>
        <v>0</v>
      </c>
      <c r="BH210" s="160">
        <f t="shared" si="37"/>
        <v>0</v>
      </c>
      <c r="BI210" s="160">
        <f t="shared" si="38"/>
        <v>0</v>
      </c>
      <c r="BJ210" s="14" t="s">
        <v>144</v>
      </c>
      <c r="BK210" s="160">
        <f t="shared" si="39"/>
        <v>0</v>
      </c>
      <c r="BL210" s="14" t="s">
        <v>192</v>
      </c>
      <c r="BM210" s="159" t="s">
        <v>745</v>
      </c>
    </row>
    <row r="211" spans="1:65" s="2" customFormat="1" ht="24.2" customHeight="1">
      <c r="A211" s="29"/>
      <c r="B211" s="146"/>
      <c r="C211" s="161" t="s">
        <v>703</v>
      </c>
      <c r="D211" s="161" t="s">
        <v>172</v>
      </c>
      <c r="E211" s="162" t="s">
        <v>746</v>
      </c>
      <c r="F211" s="163" t="s">
        <v>747</v>
      </c>
      <c r="G211" s="164" t="s">
        <v>142</v>
      </c>
      <c r="H211" s="165">
        <v>1</v>
      </c>
      <c r="I211" s="166"/>
      <c r="J211" s="167">
        <f t="shared" si="30"/>
        <v>0</v>
      </c>
      <c r="K211" s="168"/>
      <c r="L211" s="169"/>
      <c r="M211" s="170" t="s">
        <v>1</v>
      </c>
      <c r="N211" s="171" t="s">
        <v>38</v>
      </c>
      <c r="O211" s="58"/>
      <c r="P211" s="157">
        <f t="shared" si="31"/>
        <v>0</v>
      </c>
      <c r="Q211" s="157">
        <v>0</v>
      </c>
      <c r="R211" s="157">
        <f t="shared" si="32"/>
        <v>0</v>
      </c>
      <c r="S211" s="157">
        <v>0</v>
      </c>
      <c r="T211" s="157">
        <f t="shared" si="33"/>
        <v>0</v>
      </c>
      <c r="U211" s="158" t="s">
        <v>1</v>
      </c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183</v>
      </c>
      <c r="AT211" s="159" t="s">
        <v>172</v>
      </c>
      <c r="AU211" s="159" t="s">
        <v>144</v>
      </c>
      <c r="AY211" s="14" t="s">
        <v>138</v>
      </c>
      <c r="BE211" s="160">
        <f t="shared" si="34"/>
        <v>0</v>
      </c>
      <c r="BF211" s="160">
        <f t="shared" si="35"/>
        <v>0</v>
      </c>
      <c r="BG211" s="160">
        <f t="shared" si="36"/>
        <v>0</v>
      </c>
      <c r="BH211" s="160">
        <f t="shared" si="37"/>
        <v>0</v>
      </c>
      <c r="BI211" s="160">
        <f t="shared" si="38"/>
        <v>0</v>
      </c>
      <c r="BJ211" s="14" t="s">
        <v>144</v>
      </c>
      <c r="BK211" s="160">
        <f t="shared" si="39"/>
        <v>0</v>
      </c>
      <c r="BL211" s="14" t="s">
        <v>192</v>
      </c>
      <c r="BM211" s="159" t="s">
        <v>748</v>
      </c>
    </row>
    <row r="212" spans="1:65" s="2" customFormat="1" ht="24.2" customHeight="1">
      <c r="A212" s="29"/>
      <c r="B212" s="146"/>
      <c r="C212" s="147" t="s">
        <v>749</v>
      </c>
      <c r="D212" s="147" t="s">
        <v>140</v>
      </c>
      <c r="E212" s="148" t="s">
        <v>750</v>
      </c>
      <c r="F212" s="149" t="s">
        <v>751</v>
      </c>
      <c r="G212" s="150" t="s">
        <v>142</v>
      </c>
      <c r="H212" s="151">
        <v>1</v>
      </c>
      <c r="I212" s="152"/>
      <c r="J212" s="153">
        <f t="shared" si="30"/>
        <v>0</v>
      </c>
      <c r="K212" s="154"/>
      <c r="L212" s="30"/>
      <c r="M212" s="155" t="s">
        <v>1</v>
      </c>
      <c r="N212" s="156" t="s">
        <v>38</v>
      </c>
      <c r="O212" s="58"/>
      <c r="P212" s="157">
        <f t="shared" si="31"/>
        <v>0</v>
      </c>
      <c r="Q212" s="157">
        <v>0</v>
      </c>
      <c r="R212" s="157">
        <f t="shared" si="32"/>
        <v>0</v>
      </c>
      <c r="S212" s="157">
        <v>0</v>
      </c>
      <c r="T212" s="157">
        <f t="shared" si="33"/>
        <v>0</v>
      </c>
      <c r="U212" s="158" t="s">
        <v>1</v>
      </c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192</v>
      </c>
      <c r="AT212" s="159" t="s">
        <v>140</v>
      </c>
      <c r="AU212" s="159" t="s">
        <v>144</v>
      </c>
      <c r="AY212" s="14" t="s">
        <v>138</v>
      </c>
      <c r="BE212" s="160">
        <f t="shared" si="34"/>
        <v>0</v>
      </c>
      <c r="BF212" s="160">
        <f t="shared" si="35"/>
        <v>0</v>
      </c>
      <c r="BG212" s="160">
        <f t="shared" si="36"/>
        <v>0</v>
      </c>
      <c r="BH212" s="160">
        <f t="shared" si="37"/>
        <v>0</v>
      </c>
      <c r="BI212" s="160">
        <f t="shared" si="38"/>
        <v>0</v>
      </c>
      <c r="BJ212" s="14" t="s">
        <v>144</v>
      </c>
      <c r="BK212" s="160">
        <f t="shared" si="39"/>
        <v>0</v>
      </c>
      <c r="BL212" s="14" t="s">
        <v>192</v>
      </c>
      <c r="BM212" s="159" t="s">
        <v>752</v>
      </c>
    </row>
    <row r="213" spans="1:65" s="2" customFormat="1" ht="16.5" customHeight="1">
      <c r="A213" s="29"/>
      <c r="B213" s="146"/>
      <c r="C213" s="161" t="s">
        <v>690</v>
      </c>
      <c r="D213" s="161" t="s">
        <v>172</v>
      </c>
      <c r="E213" s="162" t="s">
        <v>753</v>
      </c>
      <c r="F213" s="163" t="s">
        <v>754</v>
      </c>
      <c r="G213" s="164" t="s">
        <v>142</v>
      </c>
      <c r="H213" s="165">
        <v>1</v>
      </c>
      <c r="I213" s="166"/>
      <c r="J213" s="167">
        <f t="shared" si="30"/>
        <v>0</v>
      </c>
      <c r="K213" s="168"/>
      <c r="L213" s="169"/>
      <c r="M213" s="170" t="s">
        <v>1</v>
      </c>
      <c r="N213" s="171" t="s">
        <v>38</v>
      </c>
      <c r="O213" s="58"/>
      <c r="P213" s="157">
        <f t="shared" si="31"/>
        <v>0</v>
      </c>
      <c r="Q213" s="157">
        <v>0</v>
      </c>
      <c r="R213" s="157">
        <f t="shared" si="32"/>
        <v>0</v>
      </c>
      <c r="S213" s="157">
        <v>0</v>
      </c>
      <c r="T213" s="157">
        <f t="shared" si="33"/>
        <v>0</v>
      </c>
      <c r="U213" s="158" t="s">
        <v>1</v>
      </c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183</v>
      </c>
      <c r="AT213" s="159" t="s">
        <v>172</v>
      </c>
      <c r="AU213" s="159" t="s">
        <v>144</v>
      </c>
      <c r="AY213" s="14" t="s">
        <v>138</v>
      </c>
      <c r="BE213" s="160">
        <f t="shared" si="34"/>
        <v>0</v>
      </c>
      <c r="BF213" s="160">
        <f t="shared" si="35"/>
        <v>0</v>
      </c>
      <c r="BG213" s="160">
        <f t="shared" si="36"/>
        <v>0</v>
      </c>
      <c r="BH213" s="160">
        <f t="shared" si="37"/>
        <v>0</v>
      </c>
      <c r="BI213" s="160">
        <f t="shared" si="38"/>
        <v>0</v>
      </c>
      <c r="BJ213" s="14" t="s">
        <v>144</v>
      </c>
      <c r="BK213" s="160">
        <f t="shared" si="39"/>
        <v>0</v>
      </c>
      <c r="BL213" s="14" t="s">
        <v>192</v>
      </c>
      <c r="BM213" s="159" t="s">
        <v>755</v>
      </c>
    </row>
    <row r="214" spans="1:65" s="2" customFormat="1" ht="24.2" customHeight="1">
      <c r="A214" s="29"/>
      <c r="B214" s="146"/>
      <c r="C214" s="161" t="s">
        <v>714</v>
      </c>
      <c r="D214" s="161" t="s">
        <v>172</v>
      </c>
      <c r="E214" s="162" t="s">
        <v>705</v>
      </c>
      <c r="F214" s="163" t="s">
        <v>706</v>
      </c>
      <c r="G214" s="164" t="s">
        <v>142</v>
      </c>
      <c r="H214" s="165">
        <v>1</v>
      </c>
      <c r="I214" s="166"/>
      <c r="J214" s="167">
        <f t="shared" si="30"/>
        <v>0</v>
      </c>
      <c r="K214" s="168"/>
      <c r="L214" s="169"/>
      <c r="M214" s="170" t="s">
        <v>1</v>
      </c>
      <c r="N214" s="171" t="s">
        <v>38</v>
      </c>
      <c r="O214" s="58"/>
      <c r="P214" s="157">
        <f t="shared" si="31"/>
        <v>0</v>
      </c>
      <c r="Q214" s="157">
        <v>0</v>
      </c>
      <c r="R214" s="157">
        <f t="shared" si="32"/>
        <v>0</v>
      </c>
      <c r="S214" s="157">
        <v>0</v>
      </c>
      <c r="T214" s="157">
        <f t="shared" si="33"/>
        <v>0</v>
      </c>
      <c r="U214" s="158" t="s">
        <v>1</v>
      </c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183</v>
      </c>
      <c r="AT214" s="159" t="s">
        <v>172</v>
      </c>
      <c r="AU214" s="159" t="s">
        <v>144</v>
      </c>
      <c r="AY214" s="14" t="s">
        <v>138</v>
      </c>
      <c r="BE214" s="160">
        <f t="shared" si="34"/>
        <v>0</v>
      </c>
      <c r="BF214" s="160">
        <f t="shared" si="35"/>
        <v>0</v>
      </c>
      <c r="BG214" s="160">
        <f t="shared" si="36"/>
        <v>0</v>
      </c>
      <c r="BH214" s="160">
        <f t="shared" si="37"/>
        <v>0</v>
      </c>
      <c r="BI214" s="160">
        <f t="shared" si="38"/>
        <v>0</v>
      </c>
      <c r="BJ214" s="14" t="s">
        <v>144</v>
      </c>
      <c r="BK214" s="160">
        <f t="shared" si="39"/>
        <v>0</v>
      </c>
      <c r="BL214" s="14" t="s">
        <v>192</v>
      </c>
      <c r="BM214" s="159" t="s">
        <v>756</v>
      </c>
    </row>
    <row r="215" spans="1:65" s="2" customFormat="1" ht="33" customHeight="1">
      <c r="A215" s="29"/>
      <c r="B215" s="146"/>
      <c r="C215" s="147" t="s">
        <v>489</v>
      </c>
      <c r="D215" s="147" t="s">
        <v>140</v>
      </c>
      <c r="E215" s="148" t="s">
        <v>757</v>
      </c>
      <c r="F215" s="149" t="s">
        <v>758</v>
      </c>
      <c r="G215" s="150" t="s">
        <v>142</v>
      </c>
      <c r="H215" s="151">
        <v>7</v>
      </c>
      <c r="I215" s="152"/>
      <c r="J215" s="153">
        <f t="shared" si="30"/>
        <v>0</v>
      </c>
      <c r="K215" s="154"/>
      <c r="L215" s="30"/>
      <c r="M215" s="155" t="s">
        <v>1</v>
      </c>
      <c r="N215" s="156" t="s">
        <v>38</v>
      </c>
      <c r="O215" s="58"/>
      <c r="P215" s="157">
        <f t="shared" si="31"/>
        <v>0</v>
      </c>
      <c r="Q215" s="157">
        <v>0</v>
      </c>
      <c r="R215" s="157">
        <f t="shared" si="32"/>
        <v>0</v>
      </c>
      <c r="S215" s="157">
        <v>0</v>
      </c>
      <c r="T215" s="157">
        <f t="shared" si="33"/>
        <v>0</v>
      </c>
      <c r="U215" s="158" t="s">
        <v>1</v>
      </c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9" t="s">
        <v>192</v>
      </c>
      <c r="AT215" s="159" t="s">
        <v>140</v>
      </c>
      <c r="AU215" s="159" t="s">
        <v>144</v>
      </c>
      <c r="AY215" s="14" t="s">
        <v>138</v>
      </c>
      <c r="BE215" s="160">
        <f t="shared" si="34"/>
        <v>0</v>
      </c>
      <c r="BF215" s="160">
        <f t="shared" si="35"/>
        <v>0</v>
      </c>
      <c r="BG215" s="160">
        <f t="shared" si="36"/>
        <v>0</v>
      </c>
      <c r="BH215" s="160">
        <f t="shared" si="37"/>
        <v>0</v>
      </c>
      <c r="BI215" s="160">
        <f t="shared" si="38"/>
        <v>0</v>
      </c>
      <c r="BJ215" s="14" t="s">
        <v>144</v>
      </c>
      <c r="BK215" s="160">
        <f t="shared" si="39"/>
        <v>0</v>
      </c>
      <c r="BL215" s="14" t="s">
        <v>192</v>
      </c>
      <c r="BM215" s="159" t="s">
        <v>759</v>
      </c>
    </row>
    <row r="216" spans="1:65" s="2" customFormat="1" ht="16.5" customHeight="1">
      <c r="A216" s="29"/>
      <c r="B216" s="146"/>
      <c r="C216" s="161" t="s">
        <v>538</v>
      </c>
      <c r="D216" s="161" t="s">
        <v>172</v>
      </c>
      <c r="E216" s="162" t="s">
        <v>760</v>
      </c>
      <c r="F216" s="163" t="s">
        <v>761</v>
      </c>
      <c r="G216" s="164" t="s">
        <v>142</v>
      </c>
      <c r="H216" s="165">
        <v>7</v>
      </c>
      <c r="I216" s="166"/>
      <c r="J216" s="167">
        <f t="shared" si="30"/>
        <v>0</v>
      </c>
      <c r="K216" s="168"/>
      <c r="L216" s="169"/>
      <c r="M216" s="170" t="s">
        <v>1</v>
      </c>
      <c r="N216" s="171" t="s">
        <v>38</v>
      </c>
      <c r="O216" s="58"/>
      <c r="P216" s="157">
        <f t="shared" si="31"/>
        <v>0</v>
      </c>
      <c r="Q216" s="157">
        <v>0</v>
      </c>
      <c r="R216" s="157">
        <f t="shared" si="32"/>
        <v>0</v>
      </c>
      <c r="S216" s="157">
        <v>0</v>
      </c>
      <c r="T216" s="157">
        <f t="shared" si="33"/>
        <v>0</v>
      </c>
      <c r="U216" s="158" t="s">
        <v>1</v>
      </c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183</v>
      </c>
      <c r="AT216" s="159" t="s">
        <v>172</v>
      </c>
      <c r="AU216" s="159" t="s">
        <v>144</v>
      </c>
      <c r="AY216" s="14" t="s">
        <v>138</v>
      </c>
      <c r="BE216" s="160">
        <f t="shared" si="34"/>
        <v>0</v>
      </c>
      <c r="BF216" s="160">
        <f t="shared" si="35"/>
        <v>0</v>
      </c>
      <c r="BG216" s="160">
        <f t="shared" si="36"/>
        <v>0</v>
      </c>
      <c r="BH216" s="160">
        <f t="shared" si="37"/>
        <v>0</v>
      </c>
      <c r="BI216" s="160">
        <f t="shared" si="38"/>
        <v>0</v>
      </c>
      <c r="BJ216" s="14" t="s">
        <v>144</v>
      </c>
      <c r="BK216" s="160">
        <f t="shared" si="39"/>
        <v>0</v>
      </c>
      <c r="BL216" s="14" t="s">
        <v>192</v>
      </c>
      <c r="BM216" s="159" t="s">
        <v>762</v>
      </c>
    </row>
    <row r="217" spans="1:65" s="2" customFormat="1" ht="24.2" customHeight="1">
      <c r="A217" s="29"/>
      <c r="B217" s="146"/>
      <c r="C217" s="147" t="s">
        <v>763</v>
      </c>
      <c r="D217" s="147" t="s">
        <v>140</v>
      </c>
      <c r="E217" s="148" t="s">
        <v>764</v>
      </c>
      <c r="F217" s="149" t="s">
        <v>765</v>
      </c>
      <c r="G217" s="150" t="s">
        <v>142</v>
      </c>
      <c r="H217" s="151">
        <v>1</v>
      </c>
      <c r="I217" s="152"/>
      <c r="J217" s="153">
        <f t="shared" si="30"/>
        <v>0</v>
      </c>
      <c r="K217" s="154"/>
      <c r="L217" s="30"/>
      <c r="M217" s="155" t="s">
        <v>1</v>
      </c>
      <c r="N217" s="156" t="s">
        <v>38</v>
      </c>
      <c r="O217" s="58"/>
      <c r="P217" s="157">
        <f t="shared" si="31"/>
        <v>0</v>
      </c>
      <c r="Q217" s="157">
        <v>0</v>
      </c>
      <c r="R217" s="157">
        <f t="shared" si="32"/>
        <v>0</v>
      </c>
      <c r="S217" s="157">
        <v>0</v>
      </c>
      <c r="T217" s="157">
        <f t="shared" si="33"/>
        <v>0</v>
      </c>
      <c r="U217" s="158" t="s">
        <v>1</v>
      </c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9" t="s">
        <v>192</v>
      </c>
      <c r="AT217" s="159" t="s">
        <v>140</v>
      </c>
      <c r="AU217" s="159" t="s">
        <v>144</v>
      </c>
      <c r="AY217" s="14" t="s">
        <v>138</v>
      </c>
      <c r="BE217" s="160">
        <f t="shared" si="34"/>
        <v>0</v>
      </c>
      <c r="BF217" s="160">
        <f t="shared" si="35"/>
        <v>0</v>
      </c>
      <c r="BG217" s="160">
        <f t="shared" si="36"/>
        <v>0</v>
      </c>
      <c r="BH217" s="160">
        <f t="shared" si="37"/>
        <v>0</v>
      </c>
      <c r="BI217" s="160">
        <f t="shared" si="38"/>
        <v>0</v>
      </c>
      <c r="BJ217" s="14" t="s">
        <v>144</v>
      </c>
      <c r="BK217" s="160">
        <f t="shared" si="39"/>
        <v>0</v>
      </c>
      <c r="BL217" s="14" t="s">
        <v>192</v>
      </c>
      <c r="BM217" s="159" t="s">
        <v>766</v>
      </c>
    </row>
    <row r="218" spans="1:65" s="2" customFormat="1" ht="16.5" customHeight="1">
      <c r="A218" s="29"/>
      <c r="B218" s="146"/>
      <c r="C218" s="161" t="s">
        <v>694</v>
      </c>
      <c r="D218" s="161" t="s">
        <v>172</v>
      </c>
      <c r="E218" s="162" t="s">
        <v>767</v>
      </c>
      <c r="F218" s="163" t="s">
        <v>768</v>
      </c>
      <c r="G218" s="164" t="s">
        <v>142</v>
      </c>
      <c r="H218" s="165">
        <v>1</v>
      </c>
      <c r="I218" s="166"/>
      <c r="J218" s="167">
        <f t="shared" si="30"/>
        <v>0</v>
      </c>
      <c r="K218" s="168"/>
      <c r="L218" s="169"/>
      <c r="M218" s="170" t="s">
        <v>1</v>
      </c>
      <c r="N218" s="171" t="s">
        <v>38</v>
      </c>
      <c r="O218" s="58"/>
      <c r="P218" s="157">
        <f t="shared" si="31"/>
        <v>0</v>
      </c>
      <c r="Q218" s="157">
        <v>0</v>
      </c>
      <c r="R218" s="157">
        <f t="shared" si="32"/>
        <v>0</v>
      </c>
      <c r="S218" s="157">
        <v>0</v>
      </c>
      <c r="T218" s="157">
        <f t="shared" si="33"/>
        <v>0</v>
      </c>
      <c r="U218" s="158" t="s">
        <v>1</v>
      </c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183</v>
      </c>
      <c r="AT218" s="159" t="s">
        <v>172</v>
      </c>
      <c r="AU218" s="159" t="s">
        <v>144</v>
      </c>
      <c r="AY218" s="14" t="s">
        <v>138</v>
      </c>
      <c r="BE218" s="160">
        <f t="shared" si="34"/>
        <v>0</v>
      </c>
      <c r="BF218" s="160">
        <f t="shared" si="35"/>
        <v>0</v>
      </c>
      <c r="BG218" s="160">
        <f t="shared" si="36"/>
        <v>0</v>
      </c>
      <c r="BH218" s="160">
        <f t="shared" si="37"/>
        <v>0</v>
      </c>
      <c r="BI218" s="160">
        <f t="shared" si="38"/>
        <v>0</v>
      </c>
      <c r="BJ218" s="14" t="s">
        <v>144</v>
      </c>
      <c r="BK218" s="160">
        <f t="shared" si="39"/>
        <v>0</v>
      </c>
      <c r="BL218" s="14" t="s">
        <v>192</v>
      </c>
      <c r="BM218" s="159" t="s">
        <v>769</v>
      </c>
    </row>
    <row r="219" spans="1:65" s="2" customFormat="1" ht="16.5" customHeight="1">
      <c r="A219" s="29"/>
      <c r="B219" s="146"/>
      <c r="C219" s="147" t="s">
        <v>454</v>
      </c>
      <c r="D219" s="147" t="s">
        <v>140</v>
      </c>
      <c r="E219" s="148" t="s">
        <v>770</v>
      </c>
      <c r="F219" s="149" t="s">
        <v>771</v>
      </c>
      <c r="G219" s="150" t="s">
        <v>142</v>
      </c>
      <c r="H219" s="151">
        <v>4</v>
      </c>
      <c r="I219" s="152"/>
      <c r="J219" s="153">
        <f t="shared" si="30"/>
        <v>0</v>
      </c>
      <c r="K219" s="154"/>
      <c r="L219" s="30"/>
      <c r="M219" s="155" t="s">
        <v>1</v>
      </c>
      <c r="N219" s="156" t="s">
        <v>38</v>
      </c>
      <c r="O219" s="58"/>
      <c r="P219" s="157">
        <f t="shared" si="31"/>
        <v>0</v>
      </c>
      <c r="Q219" s="157">
        <v>0</v>
      </c>
      <c r="R219" s="157">
        <f t="shared" si="32"/>
        <v>0</v>
      </c>
      <c r="S219" s="157">
        <v>0</v>
      </c>
      <c r="T219" s="157">
        <f t="shared" si="33"/>
        <v>0</v>
      </c>
      <c r="U219" s="158" t="s">
        <v>1</v>
      </c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192</v>
      </c>
      <c r="AT219" s="159" t="s">
        <v>140</v>
      </c>
      <c r="AU219" s="159" t="s">
        <v>144</v>
      </c>
      <c r="AY219" s="14" t="s">
        <v>138</v>
      </c>
      <c r="BE219" s="160">
        <f t="shared" si="34"/>
        <v>0</v>
      </c>
      <c r="BF219" s="160">
        <f t="shared" si="35"/>
        <v>0</v>
      </c>
      <c r="BG219" s="160">
        <f t="shared" si="36"/>
        <v>0</v>
      </c>
      <c r="BH219" s="160">
        <f t="shared" si="37"/>
        <v>0</v>
      </c>
      <c r="BI219" s="160">
        <f t="shared" si="38"/>
        <v>0</v>
      </c>
      <c r="BJ219" s="14" t="s">
        <v>144</v>
      </c>
      <c r="BK219" s="160">
        <f t="shared" si="39"/>
        <v>0</v>
      </c>
      <c r="BL219" s="14" t="s">
        <v>192</v>
      </c>
      <c r="BM219" s="159" t="s">
        <v>772</v>
      </c>
    </row>
    <row r="220" spans="1:65" s="2" customFormat="1" ht="16.5" customHeight="1">
      <c r="A220" s="29"/>
      <c r="B220" s="146"/>
      <c r="C220" s="161" t="s">
        <v>467</v>
      </c>
      <c r="D220" s="161" t="s">
        <v>172</v>
      </c>
      <c r="E220" s="162" t="s">
        <v>773</v>
      </c>
      <c r="F220" s="163" t="s">
        <v>774</v>
      </c>
      <c r="G220" s="164" t="s">
        <v>142</v>
      </c>
      <c r="H220" s="165">
        <v>4</v>
      </c>
      <c r="I220" s="166"/>
      <c r="J220" s="167">
        <f t="shared" si="30"/>
        <v>0</v>
      </c>
      <c r="K220" s="168"/>
      <c r="L220" s="169"/>
      <c r="M220" s="170" t="s">
        <v>1</v>
      </c>
      <c r="N220" s="171" t="s">
        <v>38</v>
      </c>
      <c r="O220" s="58"/>
      <c r="P220" s="157">
        <f t="shared" si="31"/>
        <v>0</v>
      </c>
      <c r="Q220" s="157">
        <v>0</v>
      </c>
      <c r="R220" s="157">
        <f t="shared" si="32"/>
        <v>0</v>
      </c>
      <c r="S220" s="157">
        <v>0</v>
      </c>
      <c r="T220" s="157">
        <f t="shared" si="33"/>
        <v>0</v>
      </c>
      <c r="U220" s="158" t="s">
        <v>1</v>
      </c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183</v>
      </c>
      <c r="AT220" s="159" t="s">
        <v>172</v>
      </c>
      <c r="AU220" s="159" t="s">
        <v>144</v>
      </c>
      <c r="AY220" s="14" t="s">
        <v>138</v>
      </c>
      <c r="BE220" s="160">
        <f t="shared" si="34"/>
        <v>0</v>
      </c>
      <c r="BF220" s="160">
        <f t="shared" si="35"/>
        <v>0</v>
      </c>
      <c r="BG220" s="160">
        <f t="shared" si="36"/>
        <v>0</v>
      </c>
      <c r="BH220" s="160">
        <f t="shared" si="37"/>
        <v>0</v>
      </c>
      <c r="BI220" s="160">
        <f t="shared" si="38"/>
        <v>0</v>
      </c>
      <c r="BJ220" s="14" t="s">
        <v>144</v>
      </c>
      <c r="BK220" s="160">
        <f t="shared" si="39"/>
        <v>0</v>
      </c>
      <c r="BL220" s="14" t="s">
        <v>192</v>
      </c>
      <c r="BM220" s="159" t="s">
        <v>775</v>
      </c>
    </row>
    <row r="221" spans="1:65" s="2" customFormat="1" ht="24.2" customHeight="1">
      <c r="A221" s="29"/>
      <c r="B221" s="146"/>
      <c r="C221" s="147" t="s">
        <v>776</v>
      </c>
      <c r="D221" s="147" t="s">
        <v>140</v>
      </c>
      <c r="E221" s="148" t="s">
        <v>777</v>
      </c>
      <c r="F221" s="149" t="s">
        <v>778</v>
      </c>
      <c r="G221" s="150" t="s">
        <v>142</v>
      </c>
      <c r="H221" s="151">
        <v>5</v>
      </c>
      <c r="I221" s="152"/>
      <c r="J221" s="153">
        <f t="shared" si="30"/>
        <v>0</v>
      </c>
      <c r="K221" s="154"/>
      <c r="L221" s="30"/>
      <c r="M221" s="155" t="s">
        <v>1</v>
      </c>
      <c r="N221" s="156" t="s">
        <v>38</v>
      </c>
      <c r="O221" s="58"/>
      <c r="P221" s="157">
        <f t="shared" si="31"/>
        <v>0</v>
      </c>
      <c r="Q221" s="157">
        <v>0</v>
      </c>
      <c r="R221" s="157">
        <f t="shared" si="32"/>
        <v>0</v>
      </c>
      <c r="S221" s="157">
        <v>0</v>
      </c>
      <c r="T221" s="157">
        <f t="shared" si="33"/>
        <v>0</v>
      </c>
      <c r="U221" s="158" t="s">
        <v>1</v>
      </c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192</v>
      </c>
      <c r="AT221" s="159" t="s">
        <v>140</v>
      </c>
      <c r="AU221" s="159" t="s">
        <v>144</v>
      </c>
      <c r="AY221" s="14" t="s">
        <v>138</v>
      </c>
      <c r="BE221" s="160">
        <f t="shared" si="34"/>
        <v>0</v>
      </c>
      <c r="BF221" s="160">
        <f t="shared" si="35"/>
        <v>0</v>
      </c>
      <c r="BG221" s="160">
        <f t="shared" si="36"/>
        <v>0</v>
      </c>
      <c r="BH221" s="160">
        <f t="shared" si="37"/>
        <v>0</v>
      </c>
      <c r="BI221" s="160">
        <f t="shared" si="38"/>
        <v>0</v>
      </c>
      <c r="BJ221" s="14" t="s">
        <v>144</v>
      </c>
      <c r="BK221" s="160">
        <f t="shared" si="39"/>
        <v>0</v>
      </c>
      <c r="BL221" s="14" t="s">
        <v>192</v>
      </c>
      <c r="BM221" s="159" t="s">
        <v>779</v>
      </c>
    </row>
    <row r="222" spans="1:65" s="2" customFormat="1" ht="24.2" customHeight="1">
      <c r="A222" s="29"/>
      <c r="B222" s="146"/>
      <c r="C222" s="161" t="s">
        <v>501</v>
      </c>
      <c r="D222" s="161" t="s">
        <v>172</v>
      </c>
      <c r="E222" s="162" t="s">
        <v>780</v>
      </c>
      <c r="F222" s="163" t="s">
        <v>781</v>
      </c>
      <c r="G222" s="164" t="s">
        <v>142</v>
      </c>
      <c r="H222" s="165">
        <v>5</v>
      </c>
      <c r="I222" s="166"/>
      <c r="J222" s="167">
        <f t="shared" si="30"/>
        <v>0</v>
      </c>
      <c r="K222" s="168"/>
      <c r="L222" s="169"/>
      <c r="M222" s="170" t="s">
        <v>1</v>
      </c>
      <c r="N222" s="171" t="s">
        <v>38</v>
      </c>
      <c r="O222" s="58"/>
      <c r="P222" s="157">
        <f t="shared" si="31"/>
        <v>0</v>
      </c>
      <c r="Q222" s="157">
        <v>0</v>
      </c>
      <c r="R222" s="157">
        <f t="shared" si="32"/>
        <v>0</v>
      </c>
      <c r="S222" s="157">
        <v>0</v>
      </c>
      <c r="T222" s="157">
        <f t="shared" si="33"/>
        <v>0</v>
      </c>
      <c r="U222" s="158" t="s">
        <v>1</v>
      </c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183</v>
      </c>
      <c r="AT222" s="159" t="s">
        <v>172</v>
      </c>
      <c r="AU222" s="159" t="s">
        <v>144</v>
      </c>
      <c r="AY222" s="14" t="s">
        <v>138</v>
      </c>
      <c r="BE222" s="160">
        <f t="shared" si="34"/>
        <v>0</v>
      </c>
      <c r="BF222" s="160">
        <f t="shared" si="35"/>
        <v>0</v>
      </c>
      <c r="BG222" s="160">
        <f t="shared" si="36"/>
        <v>0</v>
      </c>
      <c r="BH222" s="160">
        <f t="shared" si="37"/>
        <v>0</v>
      </c>
      <c r="BI222" s="160">
        <f t="shared" si="38"/>
        <v>0</v>
      </c>
      <c r="BJ222" s="14" t="s">
        <v>144</v>
      </c>
      <c r="BK222" s="160">
        <f t="shared" si="39"/>
        <v>0</v>
      </c>
      <c r="BL222" s="14" t="s">
        <v>192</v>
      </c>
      <c r="BM222" s="159" t="s">
        <v>782</v>
      </c>
    </row>
    <row r="223" spans="1:65" s="2" customFormat="1" ht="33" customHeight="1">
      <c r="A223" s="29"/>
      <c r="B223" s="146"/>
      <c r="C223" s="147" t="s">
        <v>783</v>
      </c>
      <c r="D223" s="147" t="s">
        <v>140</v>
      </c>
      <c r="E223" s="148" t="s">
        <v>784</v>
      </c>
      <c r="F223" s="149" t="s">
        <v>785</v>
      </c>
      <c r="G223" s="150" t="s">
        <v>142</v>
      </c>
      <c r="H223" s="151">
        <v>2</v>
      </c>
      <c r="I223" s="152"/>
      <c r="J223" s="153">
        <f t="shared" si="30"/>
        <v>0</v>
      </c>
      <c r="K223" s="154"/>
      <c r="L223" s="30"/>
      <c r="M223" s="155" t="s">
        <v>1</v>
      </c>
      <c r="N223" s="156" t="s">
        <v>38</v>
      </c>
      <c r="O223" s="58"/>
      <c r="P223" s="157">
        <f t="shared" si="31"/>
        <v>0</v>
      </c>
      <c r="Q223" s="157">
        <v>0</v>
      </c>
      <c r="R223" s="157">
        <f t="shared" si="32"/>
        <v>0</v>
      </c>
      <c r="S223" s="157">
        <v>0</v>
      </c>
      <c r="T223" s="157">
        <f t="shared" si="33"/>
        <v>0</v>
      </c>
      <c r="U223" s="158" t="s">
        <v>1</v>
      </c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192</v>
      </c>
      <c r="AT223" s="159" t="s">
        <v>140</v>
      </c>
      <c r="AU223" s="159" t="s">
        <v>144</v>
      </c>
      <c r="AY223" s="14" t="s">
        <v>138</v>
      </c>
      <c r="BE223" s="160">
        <f t="shared" si="34"/>
        <v>0</v>
      </c>
      <c r="BF223" s="160">
        <f t="shared" si="35"/>
        <v>0</v>
      </c>
      <c r="BG223" s="160">
        <f t="shared" si="36"/>
        <v>0</v>
      </c>
      <c r="BH223" s="160">
        <f t="shared" si="37"/>
        <v>0</v>
      </c>
      <c r="BI223" s="160">
        <f t="shared" si="38"/>
        <v>0</v>
      </c>
      <c r="BJ223" s="14" t="s">
        <v>144</v>
      </c>
      <c r="BK223" s="160">
        <f t="shared" si="39"/>
        <v>0</v>
      </c>
      <c r="BL223" s="14" t="s">
        <v>192</v>
      </c>
      <c r="BM223" s="159" t="s">
        <v>786</v>
      </c>
    </row>
    <row r="224" spans="1:65" s="2" customFormat="1" ht="24.2" customHeight="1">
      <c r="A224" s="29"/>
      <c r="B224" s="146"/>
      <c r="C224" s="161" t="s">
        <v>707</v>
      </c>
      <c r="D224" s="161" t="s">
        <v>172</v>
      </c>
      <c r="E224" s="162" t="s">
        <v>787</v>
      </c>
      <c r="F224" s="163" t="s">
        <v>788</v>
      </c>
      <c r="G224" s="164" t="s">
        <v>142</v>
      </c>
      <c r="H224" s="165">
        <v>2</v>
      </c>
      <c r="I224" s="166"/>
      <c r="J224" s="167">
        <f t="shared" si="30"/>
        <v>0</v>
      </c>
      <c r="K224" s="168"/>
      <c r="L224" s="169"/>
      <c r="M224" s="170" t="s">
        <v>1</v>
      </c>
      <c r="N224" s="171" t="s">
        <v>38</v>
      </c>
      <c r="O224" s="58"/>
      <c r="P224" s="157">
        <f t="shared" si="31"/>
        <v>0</v>
      </c>
      <c r="Q224" s="157">
        <v>0</v>
      </c>
      <c r="R224" s="157">
        <f t="shared" si="32"/>
        <v>0</v>
      </c>
      <c r="S224" s="157">
        <v>0</v>
      </c>
      <c r="T224" s="157">
        <f t="shared" si="33"/>
        <v>0</v>
      </c>
      <c r="U224" s="158" t="s">
        <v>1</v>
      </c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183</v>
      </c>
      <c r="AT224" s="159" t="s">
        <v>172</v>
      </c>
      <c r="AU224" s="159" t="s">
        <v>144</v>
      </c>
      <c r="AY224" s="14" t="s">
        <v>138</v>
      </c>
      <c r="BE224" s="160">
        <f t="shared" si="34"/>
        <v>0</v>
      </c>
      <c r="BF224" s="160">
        <f t="shared" si="35"/>
        <v>0</v>
      </c>
      <c r="BG224" s="160">
        <f t="shared" si="36"/>
        <v>0</v>
      </c>
      <c r="BH224" s="160">
        <f t="shared" si="37"/>
        <v>0</v>
      </c>
      <c r="BI224" s="160">
        <f t="shared" si="38"/>
        <v>0</v>
      </c>
      <c r="BJ224" s="14" t="s">
        <v>144</v>
      </c>
      <c r="BK224" s="160">
        <f t="shared" si="39"/>
        <v>0</v>
      </c>
      <c r="BL224" s="14" t="s">
        <v>192</v>
      </c>
      <c r="BM224" s="159" t="s">
        <v>789</v>
      </c>
    </row>
    <row r="225" spans="1:65" s="2" customFormat="1" ht="24.2" customHeight="1">
      <c r="A225" s="29"/>
      <c r="B225" s="146"/>
      <c r="C225" s="147" t="s">
        <v>790</v>
      </c>
      <c r="D225" s="147" t="s">
        <v>140</v>
      </c>
      <c r="E225" s="148" t="s">
        <v>791</v>
      </c>
      <c r="F225" s="149" t="s">
        <v>792</v>
      </c>
      <c r="G225" s="150" t="s">
        <v>142</v>
      </c>
      <c r="H225" s="151">
        <v>1</v>
      </c>
      <c r="I225" s="152"/>
      <c r="J225" s="153">
        <f t="shared" si="30"/>
        <v>0</v>
      </c>
      <c r="K225" s="154"/>
      <c r="L225" s="30"/>
      <c r="M225" s="155" t="s">
        <v>1</v>
      </c>
      <c r="N225" s="156" t="s">
        <v>38</v>
      </c>
      <c r="O225" s="58"/>
      <c r="P225" s="157">
        <f t="shared" si="31"/>
        <v>0</v>
      </c>
      <c r="Q225" s="157">
        <v>0</v>
      </c>
      <c r="R225" s="157">
        <f t="shared" si="32"/>
        <v>0</v>
      </c>
      <c r="S225" s="157">
        <v>0</v>
      </c>
      <c r="T225" s="157">
        <f t="shared" si="33"/>
        <v>0</v>
      </c>
      <c r="U225" s="158" t="s">
        <v>1</v>
      </c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192</v>
      </c>
      <c r="AT225" s="159" t="s">
        <v>140</v>
      </c>
      <c r="AU225" s="159" t="s">
        <v>144</v>
      </c>
      <c r="AY225" s="14" t="s">
        <v>138</v>
      </c>
      <c r="BE225" s="160">
        <f t="shared" si="34"/>
        <v>0</v>
      </c>
      <c r="BF225" s="160">
        <f t="shared" si="35"/>
        <v>0</v>
      </c>
      <c r="BG225" s="160">
        <f t="shared" si="36"/>
        <v>0</v>
      </c>
      <c r="BH225" s="160">
        <f t="shared" si="37"/>
        <v>0</v>
      </c>
      <c r="BI225" s="160">
        <f t="shared" si="38"/>
        <v>0</v>
      </c>
      <c r="BJ225" s="14" t="s">
        <v>144</v>
      </c>
      <c r="BK225" s="160">
        <f t="shared" si="39"/>
        <v>0</v>
      </c>
      <c r="BL225" s="14" t="s">
        <v>192</v>
      </c>
      <c r="BM225" s="159" t="s">
        <v>793</v>
      </c>
    </row>
    <row r="226" spans="1:65" s="2" customFormat="1" ht="16.5" customHeight="1">
      <c r="A226" s="29"/>
      <c r="B226" s="146"/>
      <c r="C226" s="161" t="s">
        <v>711</v>
      </c>
      <c r="D226" s="161" t="s">
        <v>172</v>
      </c>
      <c r="E226" s="162" t="s">
        <v>794</v>
      </c>
      <c r="F226" s="163" t="s">
        <v>795</v>
      </c>
      <c r="G226" s="164" t="s">
        <v>142</v>
      </c>
      <c r="H226" s="165">
        <v>1</v>
      </c>
      <c r="I226" s="166"/>
      <c r="J226" s="167">
        <f t="shared" si="30"/>
        <v>0</v>
      </c>
      <c r="K226" s="168"/>
      <c r="L226" s="169"/>
      <c r="M226" s="170" t="s">
        <v>1</v>
      </c>
      <c r="N226" s="171" t="s">
        <v>38</v>
      </c>
      <c r="O226" s="58"/>
      <c r="P226" s="157">
        <f t="shared" si="31"/>
        <v>0</v>
      </c>
      <c r="Q226" s="157">
        <v>0</v>
      </c>
      <c r="R226" s="157">
        <f t="shared" si="32"/>
        <v>0</v>
      </c>
      <c r="S226" s="157">
        <v>0</v>
      </c>
      <c r="T226" s="157">
        <f t="shared" si="33"/>
        <v>0</v>
      </c>
      <c r="U226" s="158" t="s">
        <v>1</v>
      </c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9" t="s">
        <v>183</v>
      </c>
      <c r="AT226" s="159" t="s">
        <v>172</v>
      </c>
      <c r="AU226" s="159" t="s">
        <v>144</v>
      </c>
      <c r="AY226" s="14" t="s">
        <v>138</v>
      </c>
      <c r="BE226" s="160">
        <f t="shared" si="34"/>
        <v>0</v>
      </c>
      <c r="BF226" s="160">
        <f t="shared" si="35"/>
        <v>0</v>
      </c>
      <c r="BG226" s="160">
        <f t="shared" si="36"/>
        <v>0</v>
      </c>
      <c r="BH226" s="160">
        <f t="shared" si="37"/>
        <v>0</v>
      </c>
      <c r="BI226" s="160">
        <f t="shared" si="38"/>
        <v>0</v>
      </c>
      <c r="BJ226" s="14" t="s">
        <v>144</v>
      </c>
      <c r="BK226" s="160">
        <f t="shared" si="39"/>
        <v>0</v>
      </c>
      <c r="BL226" s="14" t="s">
        <v>192</v>
      </c>
      <c r="BM226" s="159" t="s">
        <v>796</v>
      </c>
    </row>
    <row r="227" spans="1:65" s="2" customFormat="1" ht="24.2" customHeight="1">
      <c r="A227" s="29"/>
      <c r="B227" s="146"/>
      <c r="C227" s="147" t="s">
        <v>509</v>
      </c>
      <c r="D227" s="147" t="s">
        <v>140</v>
      </c>
      <c r="E227" s="148" t="s">
        <v>797</v>
      </c>
      <c r="F227" s="149" t="s">
        <v>798</v>
      </c>
      <c r="G227" s="150" t="s">
        <v>142</v>
      </c>
      <c r="H227" s="151">
        <v>3</v>
      </c>
      <c r="I227" s="152"/>
      <c r="J227" s="153">
        <f t="shared" si="30"/>
        <v>0</v>
      </c>
      <c r="K227" s="154"/>
      <c r="L227" s="30"/>
      <c r="M227" s="155" t="s">
        <v>1</v>
      </c>
      <c r="N227" s="156" t="s">
        <v>38</v>
      </c>
      <c r="O227" s="58"/>
      <c r="P227" s="157">
        <f t="shared" si="31"/>
        <v>0</v>
      </c>
      <c r="Q227" s="157">
        <v>0</v>
      </c>
      <c r="R227" s="157">
        <f t="shared" si="32"/>
        <v>0</v>
      </c>
      <c r="S227" s="157">
        <v>0</v>
      </c>
      <c r="T227" s="157">
        <f t="shared" si="33"/>
        <v>0</v>
      </c>
      <c r="U227" s="158" t="s">
        <v>1</v>
      </c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192</v>
      </c>
      <c r="AT227" s="159" t="s">
        <v>140</v>
      </c>
      <c r="AU227" s="159" t="s">
        <v>144</v>
      </c>
      <c r="AY227" s="14" t="s">
        <v>138</v>
      </c>
      <c r="BE227" s="160">
        <f t="shared" si="34"/>
        <v>0</v>
      </c>
      <c r="BF227" s="160">
        <f t="shared" si="35"/>
        <v>0</v>
      </c>
      <c r="BG227" s="160">
        <f t="shared" si="36"/>
        <v>0</v>
      </c>
      <c r="BH227" s="160">
        <f t="shared" si="37"/>
        <v>0</v>
      </c>
      <c r="BI227" s="160">
        <f t="shared" si="38"/>
        <v>0</v>
      </c>
      <c r="BJ227" s="14" t="s">
        <v>144</v>
      </c>
      <c r="BK227" s="160">
        <f t="shared" si="39"/>
        <v>0</v>
      </c>
      <c r="BL227" s="14" t="s">
        <v>192</v>
      </c>
      <c r="BM227" s="159" t="s">
        <v>799</v>
      </c>
    </row>
    <row r="228" spans="1:65" s="2" customFormat="1" ht="33" customHeight="1">
      <c r="A228" s="29"/>
      <c r="B228" s="146"/>
      <c r="C228" s="161" t="s">
        <v>800</v>
      </c>
      <c r="D228" s="161" t="s">
        <v>172</v>
      </c>
      <c r="E228" s="162" t="s">
        <v>801</v>
      </c>
      <c r="F228" s="163" t="s">
        <v>802</v>
      </c>
      <c r="G228" s="164" t="s">
        <v>142</v>
      </c>
      <c r="H228" s="165">
        <v>3</v>
      </c>
      <c r="I228" s="166"/>
      <c r="J228" s="167">
        <f t="shared" si="30"/>
        <v>0</v>
      </c>
      <c r="K228" s="168"/>
      <c r="L228" s="169"/>
      <c r="M228" s="170" t="s">
        <v>1</v>
      </c>
      <c r="N228" s="171" t="s">
        <v>38</v>
      </c>
      <c r="O228" s="58"/>
      <c r="P228" s="157">
        <f t="shared" si="31"/>
        <v>0</v>
      </c>
      <c r="Q228" s="157">
        <v>0</v>
      </c>
      <c r="R228" s="157">
        <f t="shared" si="32"/>
        <v>0</v>
      </c>
      <c r="S228" s="157">
        <v>0</v>
      </c>
      <c r="T228" s="157">
        <f t="shared" si="33"/>
        <v>0</v>
      </c>
      <c r="U228" s="158" t="s">
        <v>1</v>
      </c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183</v>
      </c>
      <c r="AT228" s="159" t="s">
        <v>172</v>
      </c>
      <c r="AU228" s="159" t="s">
        <v>144</v>
      </c>
      <c r="AY228" s="14" t="s">
        <v>138</v>
      </c>
      <c r="BE228" s="160">
        <f t="shared" si="34"/>
        <v>0</v>
      </c>
      <c r="BF228" s="160">
        <f t="shared" si="35"/>
        <v>0</v>
      </c>
      <c r="BG228" s="160">
        <f t="shared" si="36"/>
        <v>0</v>
      </c>
      <c r="BH228" s="160">
        <f t="shared" si="37"/>
        <v>0</v>
      </c>
      <c r="BI228" s="160">
        <f t="shared" si="38"/>
        <v>0</v>
      </c>
      <c r="BJ228" s="14" t="s">
        <v>144</v>
      </c>
      <c r="BK228" s="160">
        <f t="shared" si="39"/>
        <v>0</v>
      </c>
      <c r="BL228" s="14" t="s">
        <v>192</v>
      </c>
      <c r="BM228" s="159" t="s">
        <v>803</v>
      </c>
    </row>
    <row r="229" spans="1:65" s="2" customFormat="1" ht="24.2" customHeight="1">
      <c r="A229" s="29"/>
      <c r="B229" s="146"/>
      <c r="C229" s="147" t="s">
        <v>804</v>
      </c>
      <c r="D229" s="147" t="s">
        <v>140</v>
      </c>
      <c r="E229" s="148" t="s">
        <v>797</v>
      </c>
      <c r="F229" s="149" t="s">
        <v>798</v>
      </c>
      <c r="G229" s="150" t="s">
        <v>142</v>
      </c>
      <c r="H229" s="151">
        <v>1</v>
      </c>
      <c r="I229" s="152"/>
      <c r="J229" s="153">
        <f t="shared" si="30"/>
        <v>0</v>
      </c>
      <c r="K229" s="154"/>
      <c r="L229" s="30"/>
      <c r="M229" s="155" t="s">
        <v>1</v>
      </c>
      <c r="N229" s="156" t="s">
        <v>38</v>
      </c>
      <c r="O229" s="58"/>
      <c r="P229" s="157">
        <f t="shared" si="31"/>
        <v>0</v>
      </c>
      <c r="Q229" s="157">
        <v>0</v>
      </c>
      <c r="R229" s="157">
        <f t="shared" si="32"/>
        <v>0</v>
      </c>
      <c r="S229" s="157">
        <v>0</v>
      </c>
      <c r="T229" s="157">
        <f t="shared" si="33"/>
        <v>0</v>
      </c>
      <c r="U229" s="158" t="s">
        <v>1</v>
      </c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9" t="s">
        <v>192</v>
      </c>
      <c r="AT229" s="159" t="s">
        <v>140</v>
      </c>
      <c r="AU229" s="159" t="s">
        <v>144</v>
      </c>
      <c r="AY229" s="14" t="s">
        <v>138</v>
      </c>
      <c r="BE229" s="160">
        <f t="shared" si="34"/>
        <v>0</v>
      </c>
      <c r="BF229" s="160">
        <f t="shared" si="35"/>
        <v>0</v>
      </c>
      <c r="BG229" s="160">
        <f t="shared" si="36"/>
        <v>0</v>
      </c>
      <c r="BH229" s="160">
        <f t="shared" si="37"/>
        <v>0</v>
      </c>
      <c r="BI229" s="160">
        <f t="shared" si="38"/>
        <v>0</v>
      </c>
      <c r="BJ229" s="14" t="s">
        <v>144</v>
      </c>
      <c r="BK229" s="160">
        <f t="shared" si="39"/>
        <v>0</v>
      </c>
      <c r="BL229" s="14" t="s">
        <v>192</v>
      </c>
      <c r="BM229" s="159" t="s">
        <v>805</v>
      </c>
    </row>
    <row r="230" spans="1:65" s="2" customFormat="1" ht="37.9" customHeight="1">
      <c r="A230" s="29"/>
      <c r="B230" s="146"/>
      <c r="C230" s="161" t="s">
        <v>678</v>
      </c>
      <c r="D230" s="161" t="s">
        <v>172</v>
      </c>
      <c r="E230" s="162" t="s">
        <v>806</v>
      </c>
      <c r="F230" s="163" t="s">
        <v>807</v>
      </c>
      <c r="G230" s="164" t="s">
        <v>142</v>
      </c>
      <c r="H230" s="165">
        <v>1</v>
      </c>
      <c r="I230" s="166"/>
      <c r="J230" s="167">
        <f t="shared" si="30"/>
        <v>0</v>
      </c>
      <c r="K230" s="168"/>
      <c r="L230" s="169"/>
      <c r="M230" s="170" t="s">
        <v>1</v>
      </c>
      <c r="N230" s="171" t="s">
        <v>38</v>
      </c>
      <c r="O230" s="58"/>
      <c r="P230" s="157">
        <f t="shared" si="31"/>
        <v>0</v>
      </c>
      <c r="Q230" s="157">
        <v>0</v>
      </c>
      <c r="R230" s="157">
        <f t="shared" si="32"/>
        <v>0</v>
      </c>
      <c r="S230" s="157">
        <v>0</v>
      </c>
      <c r="T230" s="157">
        <f t="shared" si="33"/>
        <v>0</v>
      </c>
      <c r="U230" s="158" t="s">
        <v>1</v>
      </c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183</v>
      </c>
      <c r="AT230" s="159" t="s">
        <v>172</v>
      </c>
      <c r="AU230" s="159" t="s">
        <v>144</v>
      </c>
      <c r="AY230" s="14" t="s">
        <v>138</v>
      </c>
      <c r="BE230" s="160">
        <f t="shared" si="34"/>
        <v>0</v>
      </c>
      <c r="BF230" s="160">
        <f t="shared" si="35"/>
        <v>0</v>
      </c>
      <c r="BG230" s="160">
        <f t="shared" si="36"/>
        <v>0</v>
      </c>
      <c r="BH230" s="160">
        <f t="shared" si="37"/>
        <v>0</v>
      </c>
      <c r="BI230" s="160">
        <f t="shared" si="38"/>
        <v>0</v>
      </c>
      <c r="BJ230" s="14" t="s">
        <v>144</v>
      </c>
      <c r="BK230" s="160">
        <f t="shared" si="39"/>
        <v>0</v>
      </c>
      <c r="BL230" s="14" t="s">
        <v>192</v>
      </c>
      <c r="BM230" s="159" t="s">
        <v>808</v>
      </c>
    </row>
    <row r="231" spans="1:65" s="2" customFormat="1" ht="24.2" customHeight="1">
      <c r="A231" s="29"/>
      <c r="B231" s="146"/>
      <c r="C231" s="147" t="s">
        <v>721</v>
      </c>
      <c r="D231" s="147" t="s">
        <v>140</v>
      </c>
      <c r="E231" s="148" t="s">
        <v>809</v>
      </c>
      <c r="F231" s="149" t="s">
        <v>810</v>
      </c>
      <c r="G231" s="150" t="s">
        <v>175</v>
      </c>
      <c r="H231" s="151">
        <v>0.93200000000000005</v>
      </c>
      <c r="I231" s="152"/>
      <c r="J231" s="153">
        <f t="shared" si="30"/>
        <v>0</v>
      </c>
      <c r="K231" s="154"/>
      <c r="L231" s="30"/>
      <c r="M231" s="155" t="s">
        <v>1</v>
      </c>
      <c r="N231" s="156" t="s">
        <v>38</v>
      </c>
      <c r="O231" s="58"/>
      <c r="P231" s="157">
        <f t="shared" si="31"/>
        <v>0</v>
      </c>
      <c r="Q231" s="157">
        <v>0</v>
      </c>
      <c r="R231" s="157">
        <f t="shared" si="32"/>
        <v>0</v>
      </c>
      <c r="S231" s="157">
        <v>0</v>
      </c>
      <c r="T231" s="157">
        <f t="shared" si="33"/>
        <v>0</v>
      </c>
      <c r="U231" s="158" t="s">
        <v>1</v>
      </c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192</v>
      </c>
      <c r="AT231" s="159" t="s">
        <v>140</v>
      </c>
      <c r="AU231" s="159" t="s">
        <v>144</v>
      </c>
      <c r="AY231" s="14" t="s">
        <v>138</v>
      </c>
      <c r="BE231" s="160">
        <f t="shared" si="34"/>
        <v>0</v>
      </c>
      <c r="BF231" s="160">
        <f t="shared" si="35"/>
        <v>0</v>
      </c>
      <c r="BG231" s="160">
        <f t="shared" si="36"/>
        <v>0</v>
      </c>
      <c r="BH231" s="160">
        <f t="shared" si="37"/>
        <v>0</v>
      </c>
      <c r="BI231" s="160">
        <f t="shared" si="38"/>
        <v>0</v>
      </c>
      <c r="BJ231" s="14" t="s">
        <v>144</v>
      </c>
      <c r="BK231" s="160">
        <f t="shared" si="39"/>
        <v>0</v>
      </c>
      <c r="BL231" s="14" t="s">
        <v>192</v>
      </c>
      <c r="BM231" s="159" t="s">
        <v>811</v>
      </c>
    </row>
    <row r="232" spans="1:65" s="12" customFormat="1" ht="22.9" customHeight="1">
      <c r="B232" s="133"/>
      <c r="D232" s="134" t="s">
        <v>71</v>
      </c>
      <c r="E232" s="144" t="s">
        <v>812</v>
      </c>
      <c r="F232" s="144" t="s">
        <v>813</v>
      </c>
      <c r="I232" s="136"/>
      <c r="J232" s="145">
        <f>BK232</f>
        <v>0</v>
      </c>
      <c r="L232" s="133"/>
      <c r="M232" s="138"/>
      <c r="N232" s="139"/>
      <c r="O232" s="139"/>
      <c r="P232" s="140">
        <f>SUM(P233:P237)</f>
        <v>0</v>
      </c>
      <c r="Q232" s="139"/>
      <c r="R232" s="140">
        <f>SUM(R233:R237)</f>
        <v>0</v>
      </c>
      <c r="S232" s="139"/>
      <c r="T232" s="140">
        <f>SUM(T233:T237)</f>
        <v>0</v>
      </c>
      <c r="U232" s="141"/>
      <c r="AR232" s="134" t="s">
        <v>144</v>
      </c>
      <c r="AT232" s="142" t="s">
        <v>71</v>
      </c>
      <c r="AU232" s="142" t="s">
        <v>80</v>
      </c>
      <c r="AY232" s="134" t="s">
        <v>138</v>
      </c>
      <c r="BK232" s="143">
        <f>SUM(BK233:BK237)</f>
        <v>0</v>
      </c>
    </row>
    <row r="233" spans="1:65" s="2" customFormat="1" ht="24.2" customHeight="1">
      <c r="A233" s="29"/>
      <c r="B233" s="146"/>
      <c r="C233" s="147" t="s">
        <v>814</v>
      </c>
      <c r="D233" s="147" t="s">
        <v>140</v>
      </c>
      <c r="E233" s="148" t="s">
        <v>815</v>
      </c>
      <c r="F233" s="149" t="s">
        <v>816</v>
      </c>
      <c r="G233" s="150" t="s">
        <v>142</v>
      </c>
      <c r="H233" s="151">
        <v>1</v>
      </c>
      <c r="I233" s="152"/>
      <c r="J233" s="153">
        <f>ROUND(I233*H233,2)</f>
        <v>0</v>
      </c>
      <c r="K233" s="154"/>
      <c r="L233" s="30"/>
      <c r="M233" s="155" t="s">
        <v>1</v>
      </c>
      <c r="N233" s="156" t="s">
        <v>38</v>
      </c>
      <c r="O233" s="58"/>
      <c r="P233" s="157">
        <f>O233*H233</f>
        <v>0</v>
      </c>
      <c r="Q233" s="157">
        <v>0</v>
      </c>
      <c r="R233" s="157">
        <f>Q233*H233</f>
        <v>0</v>
      </c>
      <c r="S233" s="157">
        <v>0</v>
      </c>
      <c r="T233" s="157">
        <f>S233*H233</f>
        <v>0</v>
      </c>
      <c r="U233" s="158" t="s">
        <v>1</v>
      </c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9" t="s">
        <v>192</v>
      </c>
      <c r="AT233" s="159" t="s">
        <v>140</v>
      </c>
      <c r="AU233" s="159" t="s">
        <v>144</v>
      </c>
      <c r="AY233" s="14" t="s">
        <v>138</v>
      </c>
      <c r="BE233" s="160">
        <f>IF(N233="základná",J233,0)</f>
        <v>0</v>
      </c>
      <c r="BF233" s="160">
        <f>IF(N233="znížená",J233,0)</f>
        <v>0</v>
      </c>
      <c r="BG233" s="160">
        <f>IF(N233="zákl. prenesená",J233,0)</f>
        <v>0</v>
      </c>
      <c r="BH233" s="160">
        <f>IF(N233="zníž. prenesená",J233,0)</f>
        <v>0</v>
      </c>
      <c r="BI233" s="160">
        <f>IF(N233="nulová",J233,0)</f>
        <v>0</v>
      </c>
      <c r="BJ233" s="14" t="s">
        <v>144</v>
      </c>
      <c r="BK233" s="160">
        <f>ROUND(I233*H233,2)</f>
        <v>0</v>
      </c>
      <c r="BL233" s="14" t="s">
        <v>192</v>
      </c>
      <c r="BM233" s="159" t="s">
        <v>817</v>
      </c>
    </row>
    <row r="234" spans="1:65" s="2" customFormat="1" ht="37.9" customHeight="1">
      <c r="A234" s="29"/>
      <c r="B234" s="146"/>
      <c r="C234" s="161" t="s">
        <v>675</v>
      </c>
      <c r="D234" s="161" t="s">
        <v>172</v>
      </c>
      <c r="E234" s="162" t="s">
        <v>818</v>
      </c>
      <c r="F234" s="163" t="s">
        <v>819</v>
      </c>
      <c r="G234" s="164" t="s">
        <v>142</v>
      </c>
      <c r="H234" s="165">
        <v>1</v>
      </c>
      <c r="I234" s="166"/>
      <c r="J234" s="167">
        <f>ROUND(I234*H234,2)</f>
        <v>0</v>
      </c>
      <c r="K234" s="168"/>
      <c r="L234" s="169"/>
      <c r="M234" s="170" t="s">
        <v>1</v>
      </c>
      <c r="N234" s="171" t="s">
        <v>38</v>
      </c>
      <c r="O234" s="58"/>
      <c r="P234" s="157">
        <f>O234*H234</f>
        <v>0</v>
      </c>
      <c r="Q234" s="157">
        <v>0</v>
      </c>
      <c r="R234" s="157">
        <f>Q234*H234</f>
        <v>0</v>
      </c>
      <c r="S234" s="157">
        <v>0</v>
      </c>
      <c r="T234" s="157">
        <f>S234*H234</f>
        <v>0</v>
      </c>
      <c r="U234" s="158" t="s">
        <v>1</v>
      </c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183</v>
      </c>
      <c r="AT234" s="159" t="s">
        <v>172</v>
      </c>
      <c r="AU234" s="159" t="s">
        <v>144</v>
      </c>
      <c r="AY234" s="14" t="s">
        <v>138</v>
      </c>
      <c r="BE234" s="160">
        <f>IF(N234="základná",J234,0)</f>
        <v>0</v>
      </c>
      <c r="BF234" s="160">
        <f>IF(N234="znížená",J234,0)</f>
        <v>0</v>
      </c>
      <c r="BG234" s="160">
        <f>IF(N234="zákl. prenesená",J234,0)</f>
        <v>0</v>
      </c>
      <c r="BH234" s="160">
        <f>IF(N234="zníž. prenesená",J234,0)</f>
        <v>0</v>
      </c>
      <c r="BI234" s="160">
        <f>IF(N234="nulová",J234,0)</f>
        <v>0</v>
      </c>
      <c r="BJ234" s="14" t="s">
        <v>144</v>
      </c>
      <c r="BK234" s="160">
        <f>ROUND(I234*H234,2)</f>
        <v>0</v>
      </c>
      <c r="BL234" s="14" t="s">
        <v>192</v>
      </c>
      <c r="BM234" s="159" t="s">
        <v>820</v>
      </c>
    </row>
    <row r="235" spans="1:65" s="2" customFormat="1" ht="24.2" customHeight="1">
      <c r="A235" s="29"/>
      <c r="B235" s="146"/>
      <c r="C235" s="161" t="s">
        <v>516</v>
      </c>
      <c r="D235" s="161" t="s">
        <v>172</v>
      </c>
      <c r="E235" s="162" t="s">
        <v>821</v>
      </c>
      <c r="F235" s="163" t="s">
        <v>822</v>
      </c>
      <c r="G235" s="164" t="s">
        <v>142</v>
      </c>
      <c r="H235" s="165">
        <v>1</v>
      </c>
      <c r="I235" s="166"/>
      <c r="J235" s="167">
        <f>ROUND(I235*H235,2)</f>
        <v>0</v>
      </c>
      <c r="K235" s="168"/>
      <c r="L235" s="169"/>
      <c r="M235" s="170" t="s">
        <v>1</v>
      </c>
      <c r="N235" s="171" t="s">
        <v>38</v>
      </c>
      <c r="O235" s="58"/>
      <c r="P235" s="157">
        <f>O235*H235</f>
        <v>0</v>
      </c>
      <c r="Q235" s="157">
        <v>0</v>
      </c>
      <c r="R235" s="157">
        <f>Q235*H235</f>
        <v>0</v>
      </c>
      <c r="S235" s="157">
        <v>0</v>
      </c>
      <c r="T235" s="157">
        <f>S235*H235</f>
        <v>0</v>
      </c>
      <c r="U235" s="158" t="s">
        <v>1</v>
      </c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183</v>
      </c>
      <c r="AT235" s="159" t="s">
        <v>172</v>
      </c>
      <c r="AU235" s="159" t="s">
        <v>144</v>
      </c>
      <c r="AY235" s="14" t="s">
        <v>138</v>
      </c>
      <c r="BE235" s="160">
        <f>IF(N235="základná",J235,0)</f>
        <v>0</v>
      </c>
      <c r="BF235" s="160">
        <f>IF(N235="znížená",J235,0)</f>
        <v>0</v>
      </c>
      <c r="BG235" s="160">
        <f>IF(N235="zákl. prenesená",J235,0)</f>
        <v>0</v>
      </c>
      <c r="BH235" s="160">
        <f>IF(N235="zníž. prenesená",J235,0)</f>
        <v>0</v>
      </c>
      <c r="BI235" s="160">
        <f>IF(N235="nulová",J235,0)</f>
        <v>0</v>
      </c>
      <c r="BJ235" s="14" t="s">
        <v>144</v>
      </c>
      <c r="BK235" s="160">
        <f>ROUND(I235*H235,2)</f>
        <v>0</v>
      </c>
      <c r="BL235" s="14" t="s">
        <v>192</v>
      </c>
      <c r="BM235" s="159" t="s">
        <v>823</v>
      </c>
    </row>
    <row r="236" spans="1:65" s="2" customFormat="1" ht="24.2" customHeight="1">
      <c r="A236" s="29"/>
      <c r="B236" s="146"/>
      <c r="C236" s="147" t="s">
        <v>513</v>
      </c>
      <c r="D236" s="147" t="s">
        <v>140</v>
      </c>
      <c r="E236" s="148" t="s">
        <v>824</v>
      </c>
      <c r="F236" s="149" t="s">
        <v>825</v>
      </c>
      <c r="G236" s="150" t="s">
        <v>142</v>
      </c>
      <c r="H236" s="151">
        <v>1</v>
      </c>
      <c r="I236" s="152"/>
      <c r="J236" s="153">
        <f>ROUND(I236*H236,2)</f>
        <v>0</v>
      </c>
      <c r="K236" s="154"/>
      <c r="L236" s="30"/>
      <c r="M236" s="155" t="s">
        <v>1</v>
      </c>
      <c r="N236" s="156" t="s">
        <v>38</v>
      </c>
      <c r="O236" s="58"/>
      <c r="P236" s="157">
        <f>O236*H236</f>
        <v>0</v>
      </c>
      <c r="Q236" s="157">
        <v>0</v>
      </c>
      <c r="R236" s="157">
        <f>Q236*H236</f>
        <v>0</v>
      </c>
      <c r="S236" s="157">
        <v>0</v>
      </c>
      <c r="T236" s="157">
        <f>S236*H236</f>
        <v>0</v>
      </c>
      <c r="U236" s="158" t="s">
        <v>1</v>
      </c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192</v>
      </c>
      <c r="AT236" s="159" t="s">
        <v>140</v>
      </c>
      <c r="AU236" s="159" t="s">
        <v>144</v>
      </c>
      <c r="AY236" s="14" t="s">
        <v>138</v>
      </c>
      <c r="BE236" s="160">
        <f>IF(N236="základná",J236,0)</f>
        <v>0</v>
      </c>
      <c r="BF236" s="160">
        <f>IF(N236="znížená",J236,0)</f>
        <v>0</v>
      </c>
      <c r="BG236" s="160">
        <f>IF(N236="zákl. prenesená",J236,0)</f>
        <v>0</v>
      </c>
      <c r="BH236" s="160">
        <f>IF(N236="zníž. prenesená",J236,0)</f>
        <v>0</v>
      </c>
      <c r="BI236" s="160">
        <f>IF(N236="nulová",J236,0)</f>
        <v>0</v>
      </c>
      <c r="BJ236" s="14" t="s">
        <v>144</v>
      </c>
      <c r="BK236" s="160">
        <f>ROUND(I236*H236,2)</f>
        <v>0</v>
      </c>
      <c r="BL236" s="14" t="s">
        <v>192</v>
      </c>
      <c r="BM236" s="159" t="s">
        <v>826</v>
      </c>
    </row>
    <row r="237" spans="1:65" s="2" customFormat="1" ht="21.75" customHeight="1">
      <c r="A237" s="29"/>
      <c r="B237" s="146"/>
      <c r="C237" s="161" t="s">
        <v>517</v>
      </c>
      <c r="D237" s="161" t="s">
        <v>172</v>
      </c>
      <c r="E237" s="162" t="s">
        <v>827</v>
      </c>
      <c r="F237" s="163" t="s">
        <v>828</v>
      </c>
      <c r="G237" s="164" t="s">
        <v>142</v>
      </c>
      <c r="H237" s="165">
        <v>1</v>
      </c>
      <c r="I237" s="166"/>
      <c r="J237" s="167">
        <f>ROUND(I237*H237,2)</f>
        <v>0</v>
      </c>
      <c r="K237" s="168"/>
      <c r="L237" s="169"/>
      <c r="M237" s="170" t="s">
        <v>1</v>
      </c>
      <c r="N237" s="171" t="s">
        <v>38</v>
      </c>
      <c r="O237" s="58"/>
      <c r="P237" s="157">
        <f>O237*H237</f>
        <v>0</v>
      </c>
      <c r="Q237" s="157">
        <v>0</v>
      </c>
      <c r="R237" s="157">
        <f>Q237*H237</f>
        <v>0</v>
      </c>
      <c r="S237" s="157">
        <v>0</v>
      </c>
      <c r="T237" s="157">
        <f>S237*H237</f>
        <v>0</v>
      </c>
      <c r="U237" s="158" t="s">
        <v>1</v>
      </c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9" t="s">
        <v>183</v>
      </c>
      <c r="AT237" s="159" t="s">
        <v>172</v>
      </c>
      <c r="AU237" s="159" t="s">
        <v>144</v>
      </c>
      <c r="AY237" s="14" t="s">
        <v>138</v>
      </c>
      <c r="BE237" s="160">
        <f>IF(N237="základná",J237,0)</f>
        <v>0</v>
      </c>
      <c r="BF237" s="160">
        <f>IF(N237="znížená",J237,0)</f>
        <v>0</v>
      </c>
      <c r="BG237" s="160">
        <f>IF(N237="zákl. prenesená",J237,0)</f>
        <v>0</v>
      </c>
      <c r="BH237" s="160">
        <f>IF(N237="zníž. prenesená",J237,0)</f>
        <v>0</v>
      </c>
      <c r="BI237" s="160">
        <f>IF(N237="nulová",J237,0)</f>
        <v>0</v>
      </c>
      <c r="BJ237" s="14" t="s">
        <v>144</v>
      </c>
      <c r="BK237" s="160">
        <f>ROUND(I237*H237,2)</f>
        <v>0</v>
      </c>
      <c r="BL237" s="14" t="s">
        <v>192</v>
      </c>
      <c r="BM237" s="159" t="s">
        <v>829</v>
      </c>
    </row>
    <row r="238" spans="1:65" s="12" customFormat="1" ht="22.9" customHeight="1">
      <c r="B238" s="133"/>
      <c r="D238" s="134" t="s">
        <v>71</v>
      </c>
      <c r="E238" s="144" t="s">
        <v>830</v>
      </c>
      <c r="F238" s="144" t="s">
        <v>831</v>
      </c>
      <c r="I238" s="136"/>
      <c r="J238" s="145">
        <f>BK238</f>
        <v>0</v>
      </c>
      <c r="L238" s="133"/>
      <c r="M238" s="138"/>
      <c r="N238" s="139"/>
      <c r="O238" s="139"/>
      <c r="P238" s="140">
        <f>SUM(P239:P242)</f>
        <v>0</v>
      </c>
      <c r="Q238" s="139"/>
      <c r="R238" s="140">
        <f>SUM(R239:R242)</f>
        <v>0</v>
      </c>
      <c r="S238" s="139"/>
      <c r="T238" s="140">
        <f>SUM(T239:T242)</f>
        <v>0</v>
      </c>
      <c r="U238" s="141"/>
      <c r="AR238" s="134" t="s">
        <v>144</v>
      </c>
      <c r="AT238" s="142" t="s">
        <v>71</v>
      </c>
      <c r="AU238" s="142" t="s">
        <v>80</v>
      </c>
      <c r="AY238" s="134" t="s">
        <v>138</v>
      </c>
      <c r="BK238" s="143">
        <f>SUM(BK239:BK242)</f>
        <v>0</v>
      </c>
    </row>
    <row r="239" spans="1:65" s="2" customFormat="1" ht="24.2" customHeight="1">
      <c r="A239" s="29"/>
      <c r="B239" s="146"/>
      <c r="C239" s="147" t="s">
        <v>486</v>
      </c>
      <c r="D239" s="147" t="s">
        <v>140</v>
      </c>
      <c r="E239" s="148" t="s">
        <v>832</v>
      </c>
      <c r="F239" s="149" t="s">
        <v>833</v>
      </c>
      <c r="G239" s="150" t="s">
        <v>142</v>
      </c>
      <c r="H239" s="151">
        <v>1</v>
      </c>
      <c r="I239" s="152"/>
      <c r="J239" s="153">
        <f>ROUND(I239*H239,2)</f>
        <v>0</v>
      </c>
      <c r="K239" s="154"/>
      <c r="L239" s="30"/>
      <c r="M239" s="155" t="s">
        <v>1</v>
      </c>
      <c r="N239" s="156" t="s">
        <v>38</v>
      </c>
      <c r="O239" s="58"/>
      <c r="P239" s="157">
        <f>O239*H239</f>
        <v>0</v>
      </c>
      <c r="Q239" s="157">
        <v>0</v>
      </c>
      <c r="R239" s="157">
        <f>Q239*H239</f>
        <v>0</v>
      </c>
      <c r="S239" s="157">
        <v>0</v>
      </c>
      <c r="T239" s="157">
        <f>S239*H239</f>
        <v>0</v>
      </c>
      <c r="U239" s="158" t="s">
        <v>1</v>
      </c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192</v>
      </c>
      <c r="AT239" s="159" t="s">
        <v>140</v>
      </c>
      <c r="AU239" s="159" t="s">
        <v>144</v>
      </c>
      <c r="AY239" s="14" t="s">
        <v>138</v>
      </c>
      <c r="BE239" s="160">
        <f>IF(N239="základná",J239,0)</f>
        <v>0</v>
      </c>
      <c r="BF239" s="160">
        <f>IF(N239="znížená",J239,0)</f>
        <v>0</v>
      </c>
      <c r="BG239" s="160">
        <f>IF(N239="zákl. prenesená",J239,0)</f>
        <v>0</v>
      </c>
      <c r="BH239" s="160">
        <f>IF(N239="zníž. prenesená",J239,0)</f>
        <v>0</v>
      </c>
      <c r="BI239" s="160">
        <f>IF(N239="nulová",J239,0)</f>
        <v>0</v>
      </c>
      <c r="BJ239" s="14" t="s">
        <v>144</v>
      </c>
      <c r="BK239" s="160">
        <f>ROUND(I239*H239,2)</f>
        <v>0</v>
      </c>
      <c r="BL239" s="14" t="s">
        <v>192</v>
      </c>
      <c r="BM239" s="159" t="s">
        <v>834</v>
      </c>
    </row>
    <row r="240" spans="1:65" s="2" customFormat="1" ht="24.2" customHeight="1">
      <c r="A240" s="29"/>
      <c r="B240" s="146"/>
      <c r="C240" s="161" t="s">
        <v>490</v>
      </c>
      <c r="D240" s="161" t="s">
        <v>172</v>
      </c>
      <c r="E240" s="162" t="s">
        <v>835</v>
      </c>
      <c r="F240" s="163" t="s">
        <v>836</v>
      </c>
      <c r="G240" s="164" t="s">
        <v>142</v>
      </c>
      <c r="H240" s="165">
        <v>1</v>
      </c>
      <c r="I240" s="166"/>
      <c r="J240" s="167">
        <f>ROUND(I240*H240,2)</f>
        <v>0</v>
      </c>
      <c r="K240" s="168"/>
      <c r="L240" s="169"/>
      <c r="M240" s="170" t="s">
        <v>1</v>
      </c>
      <c r="N240" s="171" t="s">
        <v>38</v>
      </c>
      <c r="O240" s="58"/>
      <c r="P240" s="157">
        <f>O240*H240</f>
        <v>0</v>
      </c>
      <c r="Q240" s="157">
        <v>0</v>
      </c>
      <c r="R240" s="157">
        <f>Q240*H240</f>
        <v>0</v>
      </c>
      <c r="S240" s="157">
        <v>0</v>
      </c>
      <c r="T240" s="157">
        <f>S240*H240</f>
        <v>0</v>
      </c>
      <c r="U240" s="158" t="s">
        <v>1</v>
      </c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183</v>
      </c>
      <c r="AT240" s="159" t="s">
        <v>172</v>
      </c>
      <c r="AU240" s="159" t="s">
        <v>144</v>
      </c>
      <c r="AY240" s="14" t="s">
        <v>138</v>
      </c>
      <c r="BE240" s="160">
        <f>IF(N240="základná",J240,0)</f>
        <v>0</v>
      </c>
      <c r="BF240" s="160">
        <f>IF(N240="znížená",J240,0)</f>
        <v>0</v>
      </c>
      <c r="BG240" s="160">
        <f>IF(N240="zákl. prenesená",J240,0)</f>
        <v>0</v>
      </c>
      <c r="BH240" s="160">
        <f>IF(N240="zníž. prenesená",J240,0)</f>
        <v>0</v>
      </c>
      <c r="BI240" s="160">
        <f>IF(N240="nulová",J240,0)</f>
        <v>0</v>
      </c>
      <c r="BJ240" s="14" t="s">
        <v>144</v>
      </c>
      <c r="BK240" s="160">
        <f>ROUND(I240*H240,2)</f>
        <v>0</v>
      </c>
      <c r="BL240" s="14" t="s">
        <v>192</v>
      </c>
      <c r="BM240" s="159" t="s">
        <v>837</v>
      </c>
    </row>
    <row r="241" spans="1:65" s="2" customFormat="1" ht="24.2" customHeight="1">
      <c r="A241" s="29"/>
      <c r="B241" s="146"/>
      <c r="C241" s="161" t="s">
        <v>493</v>
      </c>
      <c r="D241" s="161" t="s">
        <v>172</v>
      </c>
      <c r="E241" s="162" t="s">
        <v>838</v>
      </c>
      <c r="F241" s="163" t="s">
        <v>839</v>
      </c>
      <c r="G241" s="164" t="s">
        <v>142</v>
      </c>
      <c r="H241" s="165">
        <v>1</v>
      </c>
      <c r="I241" s="166"/>
      <c r="J241" s="167">
        <f>ROUND(I241*H241,2)</f>
        <v>0</v>
      </c>
      <c r="K241" s="168"/>
      <c r="L241" s="169"/>
      <c r="M241" s="170" t="s">
        <v>1</v>
      </c>
      <c r="N241" s="171" t="s">
        <v>38</v>
      </c>
      <c r="O241" s="58"/>
      <c r="P241" s="157">
        <f>O241*H241</f>
        <v>0</v>
      </c>
      <c r="Q241" s="157">
        <v>0</v>
      </c>
      <c r="R241" s="157">
        <f>Q241*H241</f>
        <v>0</v>
      </c>
      <c r="S241" s="157">
        <v>0</v>
      </c>
      <c r="T241" s="157">
        <f>S241*H241</f>
        <v>0</v>
      </c>
      <c r="U241" s="158" t="s">
        <v>1</v>
      </c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183</v>
      </c>
      <c r="AT241" s="159" t="s">
        <v>172</v>
      </c>
      <c r="AU241" s="159" t="s">
        <v>144</v>
      </c>
      <c r="AY241" s="14" t="s">
        <v>138</v>
      </c>
      <c r="BE241" s="160">
        <f>IF(N241="základná",J241,0)</f>
        <v>0</v>
      </c>
      <c r="BF241" s="160">
        <f>IF(N241="znížená",J241,0)</f>
        <v>0</v>
      </c>
      <c r="BG241" s="160">
        <f>IF(N241="zákl. prenesená",J241,0)</f>
        <v>0</v>
      </c>
      <c r="BH241" s="160">
        <f>IF(N241="zníž. prenesená",J241,0)</f>
        <v>0</v>
      </c>
      <c r="BI241" s="160">
        <f>IF(N241="nulová",J241,0)</f>
        <v>0</v>
      </c>
      <c r="BJ241" s="14" t="s">
        <v>144</v>
      </c>
      <c r="BK241" s="160">
        <f>ROUND(I241*H241,2)</f>
        <v>0</v>
      </c>
      <c r="BL241" s="14" t="s">
        <v>192</v>
      </c>
      <c r="BM241" s="159" t="s">
        <v>840</v>
      </c>
    </row>
    <row r="242" spans="1:65" s="2" customFormat="1" ht="24.2" customHeight="1">
      <c r="A242" s="29"/>
      <c r="B242" s="146"/>
      <c r="C242" s="161" t="s">
        <v>496</v>
      </c>
      <c r="D242" s="161" t="s">
        <v>172</v>
      </c>
      <c r="E242" s="162" t="s">
        <v>841</v>
      </c>
      <c r="F242" s="163" t="s">
        <v>842</v>
      </c>
      <c r="G242" s="164" t="s">
        <v>142</v>
      </c>
      <c r="H242" s="165">
        <v>1</v>
      </c>
      <c r="I242" s="166"/>
      <c r="J242" s="167">
        <f>ROUND(I242*H242,2)</f>
        <v>0</v>
      </c>
      <c r="K242" s="168"/>
      <c r="L242" s="169"/>
      <c r="M242" s="170" t="s">
        <v>1</v>
      </c>
      <c r="N242" s="171" t="s">
        <v>38</v>
      </c>
      <c r="O242" s="58"/>
      <c r="P242" s="157">
        <f>O242*H242</f>
        <v>0</v>
      </c>
      <c r="Q242" s="157">
        <v>0</v>
      </c>
      <c r="R242" s="157">
        <f>Q242*H242</f>
        <v>0</v>
      </c>
      <c r="S242" s="157">
        <v>0</v>
      </c>
      <c r="T242" s="157">
        <f>S242*H242</f>
        <v>0</v>
      </c>
      <c r="U242" s="158" t="s">
        <v>1</v>
      </c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183</v>
      </c>
      <c r="AT242" s="159" t="s">
        <v>172</v>
      </c>
      <c r="AU242" s="159" t="s">
        <v>144</v>
      </c>
      <c r="AY242" s="14" t="s">
        <v>138</v>
      </c>
      <c r="BE242" s="160">
        <f>IF(N242="základná",J242,0)</f>
        <v>0</v>
      </c>
      <c r="BF242" s="160">
        <f>IF(N242="znížená",J242,0)</f>
        <v>0</v>
      </c>
      <c r="BG242" s="160">
        <f>IF(N242="zákl. prenesená",J242,0)</f>
        <v>0</v>
      </c>
      <c r="BH242" s="160">
        <f>IF(N242="zníž. prenesená",J242,0)</f>
        <v>0</v>
      </c>
      <c r="BI242" s="160">
        <f>IF(N242="nulová",J242,0)</f>
        <v>0</v>
      </c>
      <c r="BJ242" s="14" t="s">
        <v>144</v>
      </c>
      <c r="BK242" s="160">
        <f>ROUND(I242*H242,2)</f>
        <v>0</v>
      </c>
      <c r="BL242" s="14" t="s">
        <v>192</v>
      </c>
      <c r="BM242" s="159" t="s">
        <v>843</v>
      </c>
    </row>
    <row r="243" spans="1:65" s="12" customFormat="1" ht="25.9" customHeight="1">
      <c r="B243" s="133"/>
      <c r="D243" s="134" t="s">
        <v>71</v>
      </c>
      <c r="E243" s="135" t="s">
        <v>236</v>
      </c>
      <c r="F243" s="135" t="s">
        <v>844</v>
      </c>
      <c r="I243" s="136"/>
      <c r="J243" s="137">
        <f>BK243</f>
        <v>0</v>
      </c>
      <c r="L243" s="133"/>
      <c r="M243" s="138"/>
      <c r="N243" s="139"/>
      <c r="O243" s="139"/>
      <c r="P243" s="140">
        <f>SUM(P244:P245)</f>
        <v>0</v>
      </c>
      <c r="Q243" s="139"/>
      <c r="R243" s="140">
        <f>SUM(R244:R245)</f>
        <v>0</v>
      </c>
      <c r="S243" s="139"/>
      <c r="T243" s="140">
        <f>SUM(T244:T245)</f>
        <v>0</v>
      </c>
      <c r="U243" s="141"/>
      <c r="AR243" s="134" t="s">
        <v>143</v>
      </c>
      <c r="AT243" s="142" t="s">
        <v>71</v>
      </c>
      <c r="AU243" s="142" t="s">
        <v>72</v>
      </c>
      <c r="AY243" s="134" t="s">
        <v>138</v>
      </c>
      <c r="BK243" s="143">
        <f>SUM(BK244:BK245)</f>
        <v>0</v>
      </c>
    </row>
    <row r="244" spans="1:65" s="2" customFormat="1" ht="24.2" customHeight="1">
      <c r="A244" s="29"/>
      <c r="B244" s="146"/>
      <c r="C244" s="147" t="s">
        <v>520</v>
      </c>
      <c r="D244" s="147" t="s">
        <v>140</v>
      </c>
      <c r="E244" s="148" t="s">
        <v>845</v>
      </c>
      <c r="F244" s="149" t="s">
        <v>846</v>
      </c>
      <c r="G244" s="150" t="s">
        <v>423</v>
      </c>
      <c r="H244" s="151">
        <v>1</v>
      </c>
      <c r="I244" s="152"/>
      <c r="J244" s="153">
        <f>ROUND(I244*H244,2)</f>
        <v>0</v>
      </c>
      <c r="K244" s="154"/>
      <c r="L244" s="30"/>
      <c r="M244" s="155" t="s">
        <v>1</v>
      </c>
      <c r="N244" s="156" t="s">
        <v>38</v>
      </c>
      <c r="O244" s="58"/>
      <c r="P244" s="157">
        <f>O244*H244</f>
        <v>0</v>
      </c>
      <c r="Q244" s="157">
        <v>0</v>
      </c>
      <c r="R244" s="157">
        <f>Q244*H244</f>
        <v>0</v>
      </c>
      <c r="S244" s="157">
        <v>0</v>
      </c>
      <c r="T244" s="157">
        <f>S244*H244</f>
        <v>0</v>
      </c>
      <c r="U244" s="158" t="s">
        <v>1</v>
      </c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9" t="s">
        <v>242</v>
      </c>
      <c r="AT244" s="159" t="s">
        <v>140</v>
      </c>
      <c r="AU244" s="159" t="s">
        <v>80</v>
      </c>
      <c r="AY244" s="14" t="s">
        <v>138</v>
      </c>
      <c r="BE244" s="160">
        <f>IF(N244="základná",J244,0)</f>
        <v>0</v>
      </c>
      <c r="BF244" s="160">
        <f>IF(N244="znížená",J244,0)</f>
        <v>0</v>
      </c>
      <c r="BG244" s="160">
        <f>IF(N244="zákl. prenesená",J244,0)</f>
        <v>0</v>
      </c>
      <c r="BH244" s="160">
        <f>IF(N244="zníž. prenesená",J244,0)</f>
        <v>0</v>
      </c>
      <c r="BI244" s="160">
        <f>IF(N244="nulová",J244,0)</f>
        <v>0</v>
      </c>
      <c r="BJ244" s="14" t="s">
        <v>144</v>
      </c>
      <c r="BK244" s="160">
        <f>ROUND(I244*H244,2)</f>
        <v>0</v>
      </c>
      <c r="BL244" s="14" t="s">
        <v>242</v>
      </c>
      <c r="BM244" s="159" t="s">
        <v>847</v>
      </c>
    </row>
    <row r="245" spans="1:65" s="2" customFormat="1" ht="37.9" customHeight="1">
      <c r="A245" s="29"/>
      <c r="B245" s="146"/>
      <c r="C245" s="147" t="s">
        <v>523</v>
      </c>
      <c r="D245" s="147" t="s">
        <v>140</v>
      </c>
      <c r="E245" s="148" t="s">
        <v>848</v>
      </c>
      <c r="F245" s="149" t="s">
        <v>849</v>
      </c>
      <c r="G245" s="150" t="s">
        <v>423</v>
      </c>
      <c r="H245" s="151">
        <v>1</v>
      </c>
      <c r="I245" s="152"/>
      <c r="J245" s="153">
        <f>ROUND(I245*H245,2)</f>
        <v>0</v>
      </c>
      <c r="K245" s="154"/>
      <c r="L245" s="30"/>
      <c r="M245" s="155" t="s">
        <v>1</v>
      </c>
      <c r="N245" s="156" t="s">
        <v>38</v>
      </c>
      <c r="O245" s="58"/>
      <c r="P245" s="157">
        <f>O245*H245</f>
        <v>0</v>
      </c>
      <c r="Q245" s="157">
        <v>0</v>
      </c>
      <c r="R245" s="157">
        <f>Q245*H245</f>
        <v>0</v>
      </c>
      <c r="S245" s="157">
        <v>0</v>
      </c>
      <c r="T245" s="157">
        <f>S245*H245</f>
        <v>0</v>
      </c>
      <c r="U245" s="158" t="s">
        <v>1</v>
      </c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242</v>
      </c>
      <c r="AT245" s="159" t="s">
        <v>140</v>
      </c>
      <c r="AU245" s="159" t="s">
        <v>80</v>
      </c>
      <c r="AY245" s="14" t="s">
        <v>138</v>
      </c>
      <c r="BE245" s="160">
        <f>IF(N245="základná",J245,0)</f>
        <v>0</v>
      </c>
      <c r="BF245" s="160">
        <f>IF(N245="znížená",J245,0)</f>
        <v>0</v>
      </c>
      <c r="BG245" s="160">
        <f>IF(N245="zákl. prenesená",J245,0)</f>
        <v>0</v>
      </c>
      <c r="BH245" s="160">
        <f>IF(N245="zníž. prenesená",J245,0)</f>
        <v>0</v>
      </c>
      <c r="BI245" s="160">
        <f>IF(N245="nulová",J245,0)</f>
        <v>0</v>
      </c>
      <c r="BJ245" s="14" t="s">
        <v>144</v>
      </c>
      <c r="BK245" s="160">
        <f>ROUND(I245*H245,2)</f>
        <v>0</v>
      </c>
      <c r="BL245" s="14" t="s">
        <v>242</v>
      </c>
      <c r="BM245" s="159" t="s">
        <v>850</v>
      </c>
    </row>
    <row r="246" spans="1:65" s="12" customFormat="1" ht="25.9" customHeight="1">
      <c r="B246" s="133"/>
      <c r="D246" s="134" t="s">
        <v>71</v>
      </c>
      <c r="E246" s="135" t="s">
        <v>244</v>
      </c>
      <c r="F246" s="135" t="s">
        <v>245</v>
      </c>
      <c r="I246" s="136"/>
      <c r="J246" s="137">
        <f>BK246</f>
        <v>0</v>
      </c>
      <c r="L246" s="133"/>
      <c r="M246" s="138"/>
      <c r="N246" s="139"/>
      <c r="O246" s="139"/>
      <c r="P246" s="140">
        <f>SUM(P247:P249)</f>
        <v>0</v>
      </c>
      <c r="Q246" s="139"/>
      <c r="R246" s="140">
        <f>SUM(R247:R249)</f>
        <v>0</v>
      </c>
      <c r="S246" s="139"/>
      <c r="T246" s="140">
        <f>SUM(T247:T249)</f>
        <v>0</v>
      </c>
      <c r="U246" s="141"/>
      <c r="AR246" s="134" t="s">
        <v>246</v>
      </c>
      <c r="AT246" s="142" t="s">
        <v>71</v>
      </c>
      <c r="AU246" s="142" t="s">
        <v>72</v>
      </c>
      <c r="AY246" s="134" t="s">
        <v>138</v>
      </c>
      <c r="BK246" s="143">
        <f>SUM(BK247:BK249)</f>
        <v>0</v>
      </c>
    </row>
    <row r="247" spans="1:65" s="2" customFormat="1" ht="24.2" customHeight="1">
      <c r="A247" s="29"/>
      <c r="B247" s="146"/>
      <c r="C247" s="147" t="s">
        <v>475</v>
      </c>
      <c r="D247" s="147" t="s">
        <v>140</v>
      </c>
      <c r="E247" s="148" t="s">
        <v>253</v>
      </c>
      <c r="F247" s="149" t="s">
        <v>254</v>
      </c>
      <c r="G247" s="150" t="s">
        <v>250</v>
      </c>
      <c r="H247" s="151">
        <v>1</v>
      </c>
      <c r="I247" s="152"/>
      <c r="J247" s="153">
        <f>ROUND(I247*H247,2)</f>
        <v>0</v>
      </c>
      <c r="K247" s="154"/>
      <c r="L247" s="30"/>
      <c r="M247" s="155" t="s">
        <v>1</v>
      </c>
      <c r="N247" s="156" t="s">
        <v>38</v>
      </c>
      <c r="O247" s="58"/>
      <c r="P247" s="157">
        <f>O247*H247</f>
        <v>0</v>
      </c>
      <c r="Q247" s="157">
        <v>0</v>
      </c>
      <c r="R247" s="157">
        <f>Q247*H247</f>
        <v>0</v>
      </c>
      <c r="S247" s="157">
        <v>0</v>
      </c>
      <c r="T247" s="157">
        <f>S247*H247</f>
        <v>0</v>
      </c>
      <c r="U247" s="158" t="s">
        <v>1</v>
      </c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9" t="s">
        <v>143</v>
      </c>
      <c r="AT247" s="159" t="s">
        <v>140</v>
      </c>
      <c r="AU247" s="159" t="s">
        <v>80</v>
      </c>
      <c r="AY247" s="14" t="s">
        <v>138</v>
      </c>
      <c r="BE247" s="160">
        <f>IF(N247="základná",J247,0)</f>
        <v>0</v>
      </c>
      <c r="BF247" s="160">
        <f>IF(N247="znížená",J247,0)</f>
        <v>0</v>
      </c>
      <c r="BG247" s="160">
        <f>IF(N247="zákl. prenesená",J247,0)</f>
        <v>0</v>
      </c>
      <c r="BH247" s="160">
        <f>IF(N247="zníž. prenesená",J247,0)</f>
        <v>0</v>
      </c>
      <c r="BI247" s="160">
        <f>IF(N247="nulová",J247,0)</f>
        <v>0</v>
      </c>
      <c r="BJ247" s="14" t="s">
        <v>144</v>
      </c>
      <c r="BK247" s="160">
        <f>ROUND(I247*H247,2)</f>
        <v>0</v>
      </c>
      <c r="BL247" s="14" t="s">
        <v>143</v>
      </c>
      <c r="BM247" s="159" t="s">
        <v>851</v>
      </c>
    </row>
    <row r="248" spans="1:65" s="2" customFormat="1" ht="16.5" customHeight="1">
      <c r="A248" s="29"/>
      <c r="B248" s="146"/>
      <c r="C248" s="147" t="s">
        <v>530</v>
      </c>
      <c r="D248" s="147" t="s">
        <v>140</v>
      </c>
      <c r="E248" s="148" t="s">
        <v>257</v>
      </c>
      <c r="F248" s="149" t="s">
        <v>852</v>
      </c>
      <c r="G248" s="150" t="s">
        <v>250</v>
      </c>
      <c r="H248" s="151">
        <v>1</v>
      </c>
      <c r="I248" s="152"/>
      <c r="J248" s="153">
        <f>ROUND(I248*H248,2)</f>
        <v>0</v>
      </c>
      <c r="K248" s="154"/>
      <c r="L248" s="30"/>
      <c r="M248" s="155" t="s">
        <v>1</v>
      </c>
      <c r="N248" s="156" t="s">
        <v>38</v>
      </c>
      <c r="O248" s="58"/>
      <c r="P248" s="157">
        <f>O248*H248</f>
        <v>0</v>
      </c>
      <c r="Q248" s="157">
        <v>0</v>
      </c>
      <c r="R248" s="157">
        <f>Q248*H248</f>
        <v>0</v>
      </c>
      <c r="S248" s="157">
        <v>0</v>
      </c>
      <c r="T248" s="157">
        <f>S248*H248</f>
        <v>0</v>
      </c>
      <c r="U248" s="158" t="s">
        <v>1</v>
      </c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143</v>
      </c>
      <c r="AT248" s="159" t="s">
        <v>140</v>
      </c>
      <c r="AU248" s="159" t="s">
        <v>80</v>
      </c>
      <c r="AY248" s="14" t="s">
        <v>138</v>
      </c>
      <c r="BE248" s="160">
        <f>IF(N248="základná",J248,0)</f>
        <v>0</v>
      </c>
      <c r="BF248" s="160">
        <f>IF(N248="znížená",J248,0)</f>
        <v>0</v>
      </c>
      <c r="BG248" s="160">
        <f>IF(N248="zákl. prenesená",J248,0)</f>
        <v>0</v>
      </c>
      <c r="BH248" s="160">
        <f>IF(N248="zníž. prenesená",J248,0)</f>
        <v>0</v>
      </c>
      <c r="BI248" s="160">
        <f>IF(N248="nulová",J248,0)</f>
        <v>0</v>
      </c>
      <c r="BJ248" s="14" t="s">
        <v>144</v>
      </c>
      <c r="BK248" s="160">
        <f>ROUND(I248*H248,2)</f>
        <v>0</v>
      </c>
      <c r="BL248" s="14" t="s">
        <v>143</v>
      </c>
      <c r="BM248" s="159" t="s">
        <v>853</v>
      </c>
    </row>
    <row r="249" spans="1:65" s="2" customFormat="1" ht="24.2" customHeight="1">
      <c r="A249" s="29"/>
      <c r="B249" s="146"/>
      <c r="C249" s="147" t="s">
        <v>718</v>
      </c>
      <c r="D249" s="147" t="s">
        <v>140</v>
      </c>
      <c r="E249" s="148" t="s">
        <v>854</v>
      </c>
      <c r="F249" s="149" t="s">
        <v>855</v>
      </c>
      <c r="G249" s="150" t="s">
        <v>250</v>
      </c>
      <c r="H249" s="151">
        <v>1</v>
      </c>
      <c r="I249" s="152"/>
      <c r="J249" s="153">
        <f>ROUND(I249*H249,2)</f>
        <v>0</v>
      </c>
      <c r="K249" s="154"/>
      <c r="L249" s="30"/>
      <c r="M249" s="172" t="s">
        <v>1</v>
      </c>
      <c r="N249" s="173" t="s">
        <v>38</v>
      </c>
      <c r="O249" s="174"/>
      <c r="P249" s="175">
        <f>O249*H249</f>
        <v>0</v>
      </c>
      <c r="Q249" s="175">
        <v>0</v>
      </c>
      <c r="R249" s="175">
        <f>Q249*H249</f>
        <v>0</v>
      </c>
      <c r="S249" s="175">
        <v>0</v>
      </c>
      <c r="T249" s="175">
        <f>S249*H249</f>
        <v>0</v>
      </c>
      <c r="U249" s="176" t="s">
        <v>1</v>
      </c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143</v>
      </c>
      <c r="AT249" s="159" t="s">
        <v>140</v>
      </c>
      <c r="AU249" s="159" t="s">
        <v>80</v>
      </c>
      <c r="AY249" s="14" t="s">
        <v>138</v>
      </c>
      <c r="BE249" s="160">
        <f>IF(N249="základná",J249,0)</f>
        <v>0</v>
      </c>
      <c r="BF249" s="160">
        <f>IF(N249="znížená",J249,0)</f>
        <v>0</v>
      </c>
      <c r="BG249" s="160">
        <f>IF(N249="zákl. prenesená",J249,0)</f>
        <v>0</v>
      </c>
      <c r="BH249" s="160">
        <f>IF(N249="zníž. prenesená",J249,0)</f>
        <v>0</v>
      </c>
      <c r="BI249" s="160">
        <f>IF(N249="nulová",J249,0)</f>
        <v>0</v>
      </c>
      <c r="BJ249" s="14" t="s">
        <v>144</v>
      </c>
      <c r="BK249" s="160">
        <f>ROUND(I249*H249,2)</f>
        <v>0</v>
      </c>
      <c r="BL249" s="14" t="s">
        <v>143</v>
      </c>
      <c r="BM249" s="159" t="s">
        <v>856</v>
      </c>
    </row>
    <row r="250" spans="1:65" s="2" customFormat="1" ht="6.95" customHeight="1">
      <c r="A250" s="29"/>
      <c r="B250" s="47"/>
      <c r="C250" s="48"/>
      <c r="D250" s="48"/>
      <c r="E250" s="48"/>
      <c r="F250" s="48"/>
      <c r="G250" s="48"/>
      <c r="H250" s="48"/>
      <c r="I250" s="48"/>
      <c r="J250" s="48"/>
      <c r="K250" s="48"/>
      <c r="L250" s="30"/>
      <c r="M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</row>
  </sheetData>
  <autoFilter ref="C127:K249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3"/>
  <sheetViews>
    <sheetView showGridLines="0" workbookViewId="0">
      <selection activeCell="D64" sqref="D6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857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6" t="s">
        <v>1820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7" t="s">
        <v>1818</v>
      </c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ROUND(J132,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ROUND((SUM(BE132:BE252)),  2)</f>
        <v>0</v>
      </c>
      <c r="G33" s="100"/>
      <c r="H33" s="100"/>
      <c r="I33" s="101">
        <v>0.2</v>
      </c>
      <c r="J33" s="99">
        <f>ROUND(((SUM(BE132:BE252))*I33),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ROUND((SUM(BF132:BF252)),  2)</f>
        <v>0</v>
      </c>
      <c r="G34" s="100"/>
      <c r="H34" s="100"/>
      <c r="I34" s="101">
        <v>0.2</v>
      </c>
      <c r="J34" s="99">
        <f>ROUND(((SUM(BF132:BF252))*I34),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ROUND((SUM(BG132:BG252)),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ROUND((SUM(BH132:BH252)),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ROUND((SUM(BI132:BI252)),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06 - Ústredné vykurovanie a chladenie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Šala-Veča, areál futbalového ihriska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2:12" s="9" customFormat="1" ht="24.95" hidden="1" customHeight="1">
      <c r="B97" s="115"/>
      <c r="D97" s="116" t="s">
        <v>114</v>
      </c>
      <c r="E97" s="117"/>
      <c r="F97" s="117"/>
      <c r="G97" s="117"/>
      <c r="H97" s="117"/>
      <c r="I97" s="117"/>
      <c r="J97" s="118">
        <f>J133</f>
        <v>0</v>
      </c>
      <c r="L97" s="115"/>
    </row>
    <row r="98" spans="2:12" s="10" customFormat="1" ht="19.899999999999999" hidden="1" customHeight="1">
      <c r="B98" s="119"/>
      <c r="D98" s="120" t="s">
        <v>115</v>
      </c>
      <c r="E98" s="121"/>
      <c r="F98" s="121"/>
      <c r="G98" s="121"/>
      <c r="H98" s="121"/>
      <c r="I98" s="121"/>
      <c r="J98" s="122">
        <f>J134</f>
        <v>0</v>
      </c>
      <c r="L98" s="119"/>
    </row>
    <row r="99" spans="2:12" s="10" customFormat="1" ht="19.899999999999999" hidden="1" customHeight="1">
      <c r="B99" s="119"/>
      <c r="D99" s="120" t="s">
        <v>543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2:12" s="10" customFormat="1" ht="19.899999999999999" hidden="1" customHeight="1">
      <c r="B100" s="119"/>
      <c r="D100" s="120" t="s">
        <v>406</v>
      </c>
      <c r="E100" s="121"/>
      <c r="F100" s="121"/>
      <c r="G100" s="121"/>
      <c r="H100" s="121"/>
      <c r="I100" s="121"/>
      <c r="J100" s="122">
        <f>J139</f>
        <v>0</v>
      </c>
      <c r="L100" s="119"/>
    </row>
    <row r="101" spans="2:12" s="9" customFormat="1" ht="24.95" hidden="1" customHeight="1">
      <c r="B101" s="115"/>
      <c r="D101" s="116" t="s">
        <v>858</v>
      </c>
      <c r="E101" s="117"/>
      <c r="F101" s="117"/>
      <c r="G101" s="117"/>
      <c r="H101" s="117"/>
      <c r="I101" s="117"/>
      <c r="J101" s="118">
        <f>J141</f>
        <v>0</v>
      </c>
      <c r="L101" s="115"/>
    </row>
    <row r="102" spans="2:12" s="10" customFormat="1" ht="19.899999999999999" hidden="1" customHeight="1">
      <c r="B102" s="119"/>
      <c r="D102" s="120" t="s">
        <v>859</v>
      </c>
      <c r="E102" s="121"/>
      <c r="F102" s="121"/>
      <c r="G102" s="121"/>
      <c r="H102" s="121"/>
      <c r="I102" s="121"/>
      <c r="J102" s="122">
        <f>J142</f>
        <v>0</v>
      </c>
      <c r="L102" s="119"/>
    </row>
    <row r="103" spans="2:12" s="10" customFormat="1" ht="19.899999999999999" hidden="1" customHeight="1">
      <c r="B103" s="119"/>
      <c r="D103" s="120" t="s">
        <v>860</v>
      </c>
      <c r="E103" s="121"/>
      <c r="F103" s="121"/>
      <c r="G103" s="121"/>
      <c r="H103" s="121"/>
      <c r="I103" s="121"/>
      <c r="J103" s="122">
        <f>J149</f>
        <v>0</v>
      </c>
      <c r="L103" s="119"/>
    </row>
    <row r="104" spans="2:12" s="10" customFormat="1" ht="19.899999999999999" hidden="1" customHeight="1">
      <c r="B104" s="119"/>
      <c r="D104" s="120" t="s">
        <v>548</v>
      </c>
      <c r="E104" s="121"/>
      <c r="F104" s="121"/>
      <c r="G104" s="121"/>
      <c r="H104" s="121"/>
      <c r="I104" s="121"/>
      <c r="J104" s="122">
        <f>J155</f>
        <v>0</v>
      </c>
      <c r="L104" s="119"/>
    </row>
    <row r="105" spans="2:12" s="10" customFormat="1" ht="19.899999999999999" hidden="1" customHeight="1">
      <c r="B105" s="119"/>
      <c r="D105" s="120" t="s">
        <v>861</v>
      </c>
      <c r="E105" s="121"/>
      <c r="F105" s="121"/>
      <c r="G105" s="121"/>
      <c r="H105" s="121"/>
      <c r="I105" s="121"/>
      <c r="J105" s="122">
        <f>J177</f>
        <v>0</v>
      </c>
      <c r="L105" s="119"/>
    </row>
    <row r="106" spans="2:12" s="10" customFormat="1" ht="19.899999999999999" hidden="1" customHeight="1">
      <c r="B106" s="119"/>
      <c r="D106" s="120" t="s">
        <v>862</v>
      </c>
      <c r="E106" s="121"/>
      <c r="F106" s="121"/>
      <c r="G106" s="121"/>
      <c r="H106" s="121"/>
      <c r="I106" s="121"/>
      <c r="J106" s="122">
        <f>J183</f>
        <v>0</v>
      </c>
      <c r="L106" s="119"/>
    </row>
    <row r="107" spans="2:12" s="10" customFormat="1" ht="19.899999999999999" hidden="1" customHeight="1">
      <c r="B107" s="119"/>
      <c r="D107" s="120" t="s">
        <v>863</v>
      </c>
      <c r="E107" s="121"/>
      <c r="F107" s="121"/>
      <c r="G107" s="121"/>
      <c r="H107" s="121"/>
      <c r="I107" s="121"/>
      <c r="J107" s="122">
        <f>J210</f>
        <v>0</v>
      </c>
      <c r="L107" s="119"/>
    </row>
    <row r="108" spans="2:12" s="10" customFormat="1" ht="19.899999999999999" hidden="1" customHeight="1">
      <c r="B108" s="119"/>
      <c r="D108" s="120" t="s">
        <v>864</v>
      </c>
      <c r="E108" s="121"/>
      <c r="F108" s="121"/>
      <c r="G108" s="121"/>
      <c r="H108" s="121"/>
      <c r="I108" s="121"/>
      <c r="J108" s="122">
        <f>J233</f>
        <v>0</v>
      </c>
      <c r="L108" s="119"/>
    </row>
    <row r="109" spans="2:12" s="9" customFormat="1" ht="24.95" hidden="1" customHeight="1">
      <c r="B109" s="115"/>
      <c r="D109" s="116" t="s">
        <v>865</v>
      </c>
      <c r="E109" s="117"/>
      <c r="F109" s="117"/>
      <c r="G109" s="117"/>
      <c r="H109" s="117"/>
      <c r="I109" s="117"/>
      <c r="J109" s="118">
        <f>J238</f>
        <v>0</v>
      </c>
      <c r="L109" s="115"/>
    </row>
    <row r="110" spans="2:12" s="10" customFormat="1" ht="19.899999999999999" hidden="1" customHeight="1">
      <c r="B110" s="119"/>
      <c r="D110" s="120" t="s">
        <v>866</v>
      </c>
      <c r="E110" s="121"/>
      <c r="F110" s="121"/>
      <c r="G110" s="121"/>
      <c r="H110" s="121"/>
      <c r="I110" s="121"/>
      <c r="J110" s="122">
        <f>J239</f>
        <v>0</v>
      </c>
      <c r="L110" s="119"/>
    </row>
    <row r="111" spans="2:12" s="9" customFormat="1" ht="24.95" hidden="1" customHeight="1">
      <c r="B111" s="115"/>
      <c r="D111" s="116" t="s">
        <v>550</v>
      </c>
      <c r="E111" s="117"/>
      <c r="F111" s="117"/>
      <c r="G111" s="117"/>
      <c r="H111" s="117"/>
      <c r="I111" s="117"/>
      <c r="J111" s="118">
        <f>J244</f>
        <v>0</v>
      </c>
      <c r="L111" s="115"/>
    </row>
    <row r="112" spans="2:12" s="9" customFormat="1" ht="24.95" hidden="1" customHeight="1">
      <c r="B112" s="115"/>
      <c r="D112" s="116" t="s">
        <v>122</v>
      </c>
      <c r="E112" s="117"/>
      <c r="F112" s="117"/>
      <c r="G112" s="117"/>
      <c r="H112" s="117"/>
      <c r="I112" s="117"/>
      <c r="J112" s="118">
        <f>J251</f>
        <v>0</v>
      </c>
      <c r="L112" s="115"/>
    </row>
    <row r="113" spans="1:31" s="2" customFormat="1" ht="21.75" hidden="1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hidden="1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t="11.25" hidden="1"/>
    <row r="116" spans="1:31" ht="11.25" hidden="1"/>
    <row r="117" spans="1:31" ht="11.25" hidden="1"/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123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20" t="str">
        <f>E7</f>
        <v>Prevádzkový objekt tenisových kurtov</v>
      </c>
      <c r="F122" s="221"/>
      <c r="G122" s="221"/>
      <c r="H122" s="221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107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178" t="str">
        <f>E9</f>
        <v>06 - Ústredné vykurovanie a chladenie</v>
      </c>
      <c r="F124" s="222"/>
      <c r="G124" s="222"/>
      <c r="H124" s="222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19</v>
      </c>
      <c r="D126" s="29"/>
      <c r="E126" s="29"/>
      <c r="F126" s="22" t="str">
        <f>F12</f>
        <v>Šala-Veča, areál futbalového ihriska</v>
      </c>
      <c r="G126" s="29"/>
      <c r="H126" s="29"/>
      <c r="I126" s="24" t="s">
        <v>20</v>
      </c>
      <c r="J126" s="55" t="str">
        <f>IF(J12="","",J12)</f>
        <v>20. 6. 2023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22</v>
      </c>
      <c r="D128" s="29"/>
      <c r="E128" s="29"/>
      <c r="F128" s="22" t="str">
        <f>E15</f>
        <v xml:space="preserve"> </v>
      </c>
      <c r="G128" s="29"/>
      <c r="H128" s="29"/>
      <c r="I128" s="24" t="s">
        <v>28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26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23"/>
      <c r="B131" s="124"/>
      <c r="C131" s="125" t="s">
        <v>124</v>
      </c>
      <c r="D131" s="126" t="s">
        <v>57</v>
      </c>
      <c r="E131" s="126" t="s">
        <v>53</v>
      </c>
      <c r="F131" s="126" t="s">
        <v>54</v>
      </c>
      <c r="G131" s="126" t="s">
        <v>125</v>
      </c>
      <c r="H131" s="126" t="s">
        <v>126</v>
      </c>
      <c r="I131" s="126" t="s">
        <v>127</v>
      </c>
      <c r="J131" s="127" t="s">
        <v>111</v>
      </c>
      <c r="K131" s="128" t="s">
        <v>128</v>
      </c>
      <c r="L131" s="129"/>
      <c r="M131" s="62" t="s">
        <v>1</v>
      </c>
      <c r="N131" s="63" t="s">
        <v>36</v>
      </c>
      <c r="O131" s="63" t="s">
        <v>129</v>
      </c>
      <c r="P131" s="63" t="s">
        <v>130</v>
      </c>
      <c r="Q131" s="63" t="s">
        <v>131</v>
      </c>
      <c r="R131" s="63" t="s">
        <v>132</v>
      </c>
      <c r="S131" s="63" t="s">
        <v>133</v>
      </c>
      <c r="T131" s="63" t="s">
        <v>134</v>
      </c>
      <c r="U131" s="64" t="s">
        <v>135</v>
      </c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</row>
    <row r="132" spans="1:65" s="2" customFormat="1" ht="22.9" customHeight="1">
      <c r="A132" s="29"/>
      <c r="B132" s="30"/>
      <c r="C132" s="69" t="s">
        <v>112</v>
      </c>
      <c r="D132" s="29"/>
      <c r="E132" s="29"/>
      <c r="F132" s="29"/>
      <c r="G132" s="29"/>
      <c r="H132" s="29"/>
      <c r="I132" s="29"/>
      <c r="J132" s="130">
        <f>BK132</f>
        <v>0</v>
      </c>
      <c r="K132" s="29"/>
      <c r="L132" s="30"/>
      <c r="M132" s="65"/>
      <c r="N132" s="56"/>
      <c r="O132" s="66"/>
      <c r="P132" s="131">
        <f>P133+P141+P238+P244+P251</f>
        <v>0</v>
      </c>
      <c r="Q132" s="66"/>
      <c r="R132" s="131">
        <f>R133+R141+R238+R244+R251</f>
        <v>0</v>
      </c>
      <c r="S132" s="66"/>
      <c r="T132" s="131">
        <f>T133+T141+T238+T244+T251</f>
        <v>0</v>
      </c>
      <c r="U132" s="67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113</v>
      </c>
      <c r="BK132" s="132">
        <f>BK133+BK141+BK238+BK244+BK251</f>
        <v>0</v>
      </c>
    </row>
    <row r="133" spans="1:65" s="12" customFormat="1" ht="25.9" customHeight="1">
      <c r="B133" s="133"/>
      <c r="D133" s="134" t="s">
        <v>71</v>
      </c>
      <c r="E133" s="135" t="s">
        <v>136</v>
      </c>
      <c r="F133" s="135" t="s">
        <v>137</v>
      </c>
      <c r="I133" s="136"/>
      <c r="J133" s="137">
        <f>BK133</f>
        <v>0</v>
      </c>
      <c r="L133" s="133"/>
      <c r="M133" s="138"/>
      <c r="N133" s="139"/>
      <c r="O133" s="139"/>
      <c r="P133" s="140">
        <f>P134+P137+P139</f>
        <v>0</v>
      </c>
      <c r="Q133" s="139"/>
      <c r="R133" s="140">
        <f>R134+R137+R139</f>
        <v>0</v>
      </c>
      <c r="S133" s="139"/>
      <c r="T133" s="140">
        <f>T134+T137+T139</f>
        <v>0</v>
      </c>
      <c r="U133" s="141"/>
      <c r="AR133" s="134" t="s">
        <v>80</v>
      </c>
      <c r="AT133" s="142" t="s">
        <v>71</v>
      </c>
      <c r="AU133" s="142" t="s">
        <v>72</v>
      </c>
      <c r="AY133" s="134" t="s">
        <v>138</v>
      </c>
      <c r="BK133" s="143">
        <f>BK134+BK137+BK139</f>
        <v>0</v>
      </c>
    </row>
    <row r="134" spans="1:65" s="12" customFormat="1" ht="22.9" customHeight="1">
      <c r="B134" s="133"/>
      <c r="D134" s="134" t="s">
        <v>71</v>
      </c>
      <c r="E134" s="144" t="s">
        <v>80</v>
      </c>
      <c r="F134" s="144" t="s">
        <v>139</v>
      </c>
      <c r="I134" s="136"/>
      <c r="J134" s="145">
        <f>BK134</f>
        <v>0</v>
      </c>
      <c r="L134" s="133"/>
      <c r="M134" s="138"/>
      <c r="N134" s="139"/>
      <c r="O134" s="139"/>
      <c r="P134" s="140">
        <f>SUM(P135:P136)</f>
        <v>0</v>
      </c>
      <c r="Q134" s="139"/>
      <c r="R134" s="140">
        <f>SUM(R135:R136)</f>
        <v>0</v>
      </c>
      <c r="S134" s="139"/>
      <c r="T134" s="140">
        <f>SUM(T135:T136)</f>
        <v>0</v>
      </c>
      <c r="U134" s="141"/>
      <c r="AR134" s="134" t="s">
        <v>80</v>
      </c>
      <c r="AT134" s="142" t="s">
        <v>71</v>
      </c>
      <c r="AU134" s="142" t="s">
        <v>80</v>
      </c>
      <c r="AY134" s="134" t="s">
        <v>138</v>
      </c>
      <c r="BK134" s="143">
        <f>SUM(BK135:BK136)</f>
        <v>0</v>
      </c>
    </row>
    <row r="135" spans="1:65" s="2" customFormat="1" ht="16.5" customHeight="1">
      <c r="A135" s="29"/>
      <c r="B135" s="146"/>
      <c r="C135" s="147" t="s">
        <v>80</v>
      </c>
      <c r="D135" s="147" t="s">
        <v>140</v>
      </c>
      <c r="E135" s="148" t="s">
        <v>330</v>
      </c>
      <c r="F135" s="149" t="s">
        <v>867</v>
      </c>
      <c r="G135" s="150" t="s">
        <v>423</v>
      </c>
      <c r="H135" s="151">
        <v>1</v>
      </c>
      <c r="I135" s="152"/>
      <c r="J135" s="153">
        <f>ROUND(I135*H135,2)</f>
        <v>0</v>
      </c>
      <c r="K135" s="154"/>
      <c r="L135" s="30"/>
      <c r="M135" s="155" t="s">
        <v>1</v>
      </c>
      <c r="N135" s="156" t="s">
        <v>38</v>
      </c>
      <c r="O135" s="58"/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7">
        <f>S135*H135</f>
        <v>0</v>
      </c>
      <c r="U135" s="158" t="s">
        <v>1</v>
      </c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143</v>
      </c>
      <c r="AT135" s="159" t="s">
        <v>140</v>
      </c>
      <c r="AU135" s="159" t="s">
        <v>144</v>
      </c>
      <c r="AY135" s="14" t="s">
        <v>138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144</v>
      </c>
      <c r="BK135" s="160">
        <f>ROUND(I135*H135,2)</f>
        <v>0</v>
      </c>
      <c r="BL135" s="14" t="s">
        <v>143</v>
      </c>
      <c r="BM135" s="159" t="s">
        <v>144</v>
      </c>
    </row>
    <row r="136" spans="1:65" s="2" customFormat="1" ht="24.2" customHeight="1">
      <c r="A136" s="29"/>
      <c r="B136" s="146"/>
      <c r="C136" s="161" t="s">
        <v>144</v>
      </c>
      <c r="D136" s="161" t="s">
        <v>172</v>
      </c>
      <c r="E136" s="162" t="s">
        <v>868</v>
      </c>
      <c r="F136" s="163" t="s">
        <v>869</v>
      </c>
      <c r="G136" s="164" t="s">
        <v>423</v>
      </c>
      <c r="H136" s="165">
        <v>1</v>
      </c>
      <c r="I136" s="166"/>
      <c r="J136" s="167">
        <f>ROUND(I136*H136,2)</f>
        <v>0</v>
      </c>
      <c r="K136" s="168"/>
      <c r="L136" s="169"/>
      <c r="M136" s="170" t="s">
        <v>1</v>
      </c>
      <c r="N136" s="171" t="s">
        <v>38</v>
      </c>
      <c r="O136" s="58"/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7">
        <f>S136*H136</f>
        <v>0</v>
      </c>
      <c r="U136" s="158" t="s">
        <v>1</v>
      </c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171</v>
      </c>
      <c r="AT136" s="159" t="s">
        <v>172</v>
      </c>
      <c r="AU136" s="159" t="s">
        <v>144</v>
      </c>
      <c r="AY136" s="14" t="s">
        <v>138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144</v>
      </c>
      <c r="BK136" s="160">
        <f>ROUND(I136*H136,2)</f>
        <v>0</v>
      </c>
      <c r="BL136" s="14" t="s">
        <v>143</v>
      </c>
      <c r="BM136" s="159" t="s">
        <v>143</v>
      </c>
    </row>
    <row r="137" spans="1:65" s="12" customFormat="1" ht="22.9" customHeight="1">
      <c r="B137" s="133"/>
      <c r="D137" s="134" t="s">
        <v>71</v>
      </c>
      <c r="E137" s="144" t="s">
        <v>146</v>
      </c>
      <c r="F137" s="144" t="s">
        <v>551</v>
      </c>
      <c r="I137" s="136"/>
      <c r="J137" s="145">
        <f>BK137</f>
        <v>0</v>
      </c>
      <c r="L137" s="133"/>
      <c r="M137" s="138"/>
      <c r="N137" s="139"/>
      <c r="O137" s="139"/>
      <c r="P137" s="140">
        <f>P138</f>
        <v>0</v>
      </c>
      <c r="Q137" s="139"/>
      <c r="R137" s="140">
        <f>R138</f>
        <v>0</v>
      </c>
      <c r="S137" s="139"/>
      <c r="T137" s="140">
        <f>T138</f>
        <v>0</v>
      </c>
      <c r="U137" s="141"/>
      <c r="AR137" s="134" t="s">
        <v>80</v>
      </c>
      <c r="AT137" s="142" t="s">
        <v>71</v>
      </c>
      <c r="AU137" s="142" t="s">
        <v>80</v>
      </c>
      <c r="AY137" s="134" t="s">
        <v>138</v>
      </c>
      <c r="BK137" s="143">
        <f>BK138</f>
        <v>0</v>
      </c>
    </row>
    <row r="138" spans="1:65" s="2" customFormat="1" ht="33" customHeight="1">
      <c r="A138" s="29"/>
      <c r="B138" s="146"/>
      <c r="C138" s="147" t="s">
        <v>146</v>
      </c>
      <c r="D138" s="147" t="s">
        <v>140</v>
      </c>
      <c r="E138" s="148" t="s">
        <v>552</v>
      </c>
      <c r="F138" s="149" t="s">
        <v>553</v>
      </c>
      <c r="G138" s="150" t="s">
        <v>423</v>
      </c>
      <c r="H138" s="151">
        <v>1</v>
      </c>
      <c r="I138" s="152"/>
      <c r="J138" s="153">
        <f>ROUND(I138*H138,2)</f>
        <v>0</v>
      </c>
      <c r="K138" s="154"/>
      <c r="L138" s="30"/>
      <c r="M138" s="155" t="s">
        <v>1</v>
      </c>
      <c r="N138" s="156" t="s">
        <v>38</v>
      </c>
      <c r="O138" s="58"/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7">
        <f>S138*H138</f>
        <v>0</v>
      </c>
      <c r="U138" s="158" t="s">
        <v>1</v>
      </c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143</v>
      </c>
      <c r="AT138" s="159" t="s">
        <v>140</v>
      </c>
      <c r="AU138" s="159" t="s">
        <v>144</v>
      </c>
      <c r="AY138" s="14" t="s">
        <v>138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144</v>
      </c>
      <c r="BK138" s="160">
        <f>ROUND(I138*H138,2)</f>
        <v>0</v>
      </c>
      <c r="BL138" s="14" t="s">
        <v>143</v>
      </c>
      <c r="BM138" s="159" t="s">
        <v>163</v>
      </c>
    </row>
    <row r="139" spans="1:65" s="12" customFormat="1" ht="22.9" customHeight="1">
      <c r="B139" s="133"/>
      <c r="D139" s="134" t="s">
        <v>71</v>
      </c>
      <c r="E139" s="144" t="s">
        <v>178</v>
      </c>
      <c r="F139" s="144" t="s">
        <v>419</v>
      </c>
      <c r="I139" s="136"/>
      <c r="J139" s="145">
        <f>BK139</f>
        <v>0</v>
      </c>
      <c r="L139" s="133"/>
      <c r="M139" s="138"/>
      <c r="N139" s="139"/>
      <c r="O139" s="139"/>
      <c r="P139" s="140">
        <f>P140</f>
        <v>0</v>
      </c>
      <c r="Q139" s="139"/>
      <c r="R139" s="140">
        <f>R140</f>
        <v>0</v>
      </c>
      <c r="S139" s="139"/>
      <c r="T139" s="140">
        <f>T140</f>
        <v>0</v>
      </c>
      <c r="U139" s="141"/>
      <c r="AR139" s="134" t="s">
        <v>80</v>
      </c>
      <c r="AT139" s="142" t="s">
        <v>71</v>
      </c>
      <c r="AU139" s="142" t="s">
        <v>80</v>
      </c>
      <c r="AY139" s="134" t="s">
        <v>138</v>
      </c>
      <c r="BK139" s="143">
        <f>BK140</f>
        <v>0</v>
      </c>
    </row>
    <row r="140" spans="1:65" s="2" customFormat="1" ht="37.9" customHeight="1">
      <c r="A140" s="29"/>
      <c r="B140" s="146"/>
      <c r="C140" s="147" t="s">
        <v>143</v>
      </c>
      <c r="D140" s="147" t="s">
        <v>140</v>
      </c>
      <c r="E140" s="148" t="s">
        <v>870</v>
      </c>
      <c r="F140" s="149" t="s">
        <v>871</v>
      </c>
      <c r="G140" s="150" t="s">
        <v>423</v>
      </c>
      <c r="H140" s="151">
        <v>1</v>
      </c>
      <c r="I140" s="152"/>
      <c r="J140" s="153">
        <f>ROUND(I140*H140,2)</f>
        <v>0</v>
      </c>
      <c r="K140" s="154"/>
      <c r="L140" s="30"/>
      <c r="M140" s="155" t="s">
        <v>1</v>
      </c>
      <c r="N140" s="156" t="s">
        <v>38</v>
      </c>
      <c r="O140" s="58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7">
        <f>S140*H140</f>
        <v>0</v>
      </c>
      <c r="U140" s="158" t="s">
        <v>1</v>
      </c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143</v>
      </c>
      <c r="AT140" s="159" t="s">
        <v>140</v>
      </c>
      <c r="AU140" s="159" t="s">
        <v>144</v>
      </c>
      <c r="AY140" s="14" t="s">
        <v>138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144</v>
      </c>
      <c r="BK140" s="160">
        <f>ROUND(I140*H140,2)</f>
        <v>0</v>
      </c>
      <c r="BL140" s="14" t="s">
        <v>143</v>
      </c>
      <c r="BM140" s="159" t="s">
        <v>171</v>
      </c>
    </row>
    <row r="141" spans="1:65" s="12" customFormat="1" ht="25.9" customHeight="1">
      <c r="B141" s="133"/>
      <c r="D141" s="134" t="s">
        <v>71</v>
      </c>
      <c r="E141" s="135" t="s">
        <v>200</v>
      </c>
      <c r="F141" s="135" t="s">
        <v>872</v>
      </c>
      <c r="I141" s="136"/>
      <c r="J141" s="137">
        <f>BK141</f>
        <v>0</v>
      </c>
      <c r="L141" s="133"/>
      <c r="M141" s="138"/>
      <c r="N141" s="139"/>
      <c r="O141" s="139"/>
      <c r="P141" s="140">
        <f>P142+P149+P155+P177+P183+P210+P233</f>
        <v>0</v>
      </c>
      <c r="Q141" s="139"/>
      <c r="R141" s="140">
        <f>R142+R149+R155+R177+R183+R210+R233</f>
        <v>0</v>
      </c>
      <c r="S141" s="139"/>
      <c r="T141" s="140">
        <f>T142+T149+T155+T177+T183+T210+T233</f>
        <v>0</v>
      </c>
      <c r="U141" s="141"/>
      <c r="AR141" s="134" t="s">
        <v>144</v>
      </c>
      <c r="AT141" s="142" t="s">
        <v>71</v>
      </c>
      <c r="AU141" s="142" t="s">
        <v>72</v>
      </c>
      <c r="AY141" s="134" t="s">
        <v>138</v>
      </c>
      <c r="BK141" s="143">
        <f>BK142+BK149+BK155+BK177+BK183+BK210+BK233</f>
        <v>0</v>
      </c>
    </row>
    <row r="142" spans="1:65" s="12" customFormat="1" ht="22.9" customHeight="1">
      <c r="B142" s="133"/>
      <c r="D142" s="134" t="s">
        <v>71</v>
      </c>
      <c r="E142" s="144" t="s">
        <v>554</v>
      </c>
      <c r="F142" s="144" t="s">
        <v>873</v>
      </c>
      <c r="I142" s="136"/>
      <c r="J142" s="145">
        <f>BK142</f>
        <v>0</v>
      </c>
      <c r="L142" s="133"/>
      <c r="M142" s="138"/>
      <c r="N142" s="139"/>
      <c r="O142" s="139"/>
      <c r="P142" s="140">
        <f>SUM(P143:P148)</f>
        <v>0</v>
      </c>
      <c r="Q142" s="139"/>
      <c r="R142" s="140">
        <f>SUM(R143:R148)</f>
        <v>0</v>
      </c>
      <c r="S142" s="139"/>
      <c r="T142" s="140">
        <f>SUM(T143:T148)</f>
        <v>0</v>
      </c>
      <c r="U142" s="141"/>
      <c r="AR142" s="134" t="s">
        <v>144</v>
      </c>
      <c r="AT142" s="142" t="s">
        <v>71</v>
      </c>
      <c r="AU142" s="142" t="s">
        <v>80</v>
      </c>
      <c r="AY142" s="134" t="s">
        <v>138</v>
      </c>
      <c r="BK142" s="143">
        <f>SUM(BK143:BK148)</f>
        <v>0</v>
      </c>
    </row>
    <row r="143" spans="1:65" s="2" customFormat="1" ht="24.2" customHeight="1">
      <c r="A143" s="29"/>
      <c r="B143" s="146"/>
      <c r="C143" s="147" t="s">
        <v>246</v>
      </c>
      <c r="D143" s="147" t="s">
        <v>140</v>
      </c>
      <c r="E143" s="148" t="s">
        <v>874</v>
      </c>
      <c r="F143" s="149" t="s">
        <v>875</v>
      </c>
      <c r="G143" s="150" t="s">
        <v>186</v>
      </c>
      <c r="H143" s="151">
        <v>95</v>
      </c>
      <c r="I143" s="152"/>
      <c r="J143" s="153">
        <f t="shared" ref="J143:J148" si="0">ROUND(I143*H143,2)</f>
        <v>0</v>
      </c>
      <c r="K143" s="154"/>
      <c r="L143" s="30"/>
      <c r="M143" s="155" t="s">
        <v>1</v>
      </c>
      <c r="N143" s="156" t="s">
        <v>38</v>
      </c>
      <c r="O143" s="58"/>
      <c r="P143" s="157">
        <f t="shared" ref="P143:P148" si="1">O143*H143</f>
        <v>0</v>
      </c>
      <c r="Q143" s="157">
        <v>0</v>
      </c>
      <c r="R143" s="157">
        <f t="shared" ref="R143:R148" si="2">Q143*H143</f>
        <v>0</v>
      </c>
      <c r="S143" s="157">
        <v>0</v>
      </c>
      <c r="T143" s="157">
        <f t="shared" ref="T143:T148" si="3">S143*H143</f>
        <v>0</v>
      </c>
      <c r="U143" s="158" t="s">
        <v>1</v>
      </c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192</v>
      </c>
      <c r="AT143" s="159" t="s">
        <v>140</v>
      </c>
      <c r="AU143" s="159" t="s">
        <v>144</v>
      </c>
      <c r="AY143" s="14" t="s">
        <v>138</v>
      </c>
      <c r="BE143" s="160">
        <f t="shared" ref="BE143:BE148" si="4">IF(N143="základná",J143,0)</f>
        <v>0</v>
      </c>
      <c r="BF143" s="160">
        <f t="shared" ref="BF143:BF148" si="5">IF(N143="znížená",J143,0)</f>
        <v>0</v>
      </c>
      <c r="BG143" s="160">
        <f t="shared" ref="BG143:BG148" si="6">IF(N143="zákl. prenesená",J143,0)</f>
        <v>0</v>
      </c>
      <c r="BH143" s="160">
        <f t="shared" ref="BH143:BH148" si="7">IF(N143="zníž. prenesená",J143,0)</f>
        <v>0</v>
      </c>
      <c r="BI143" s="160">
        <f t="shared" ref="BI143:BI148" si="8">IF(N143="nulová",J143,0)</f>
        <v>0</v>
      </c>
      <c r="BJ143" s="14" t="s">
        <v>144</v>
      </c>
      <c r="BK143" s="160">
        <f t="shared" ref="BK143:BK148" si="9">ROUND(I143*H143,2)</f>
        <v>0</v>
      </c>
      <c r="BL143" s="14" t="s">
        <v>192</v>
      </c>
      <c r="BM143" s="159" t="s">
        <v>329</v>
      </c>
    </row>
    <row r="144" spans="1:65" s="2" customFormat="1" ht="37.9" customHeight="1">
      <c r="A144" s="29"/>
      <c r="B144" s="146"/>
      <c r="C144" s="161" t="s">
        <v>708</v>
      </c>
      <c r="D144" s="161" t="s">
        <v>172</v>
      </c>
      <c r="E144" s="162" t="s">
        <v>876</v>
      </c>
      <c r="F144" s="163" t="s">
        <v>877</v>
      </c>
      <c r="G144" s="164" t="s">
        <v>186</v>
      </c>
      <c r="H144" s="165">
        <v>40</v>
      </c>
      <c r="I144" s="166"/>
      <c r="J144" s="167">
        <f t="shared" si="0"/>
        <v>0</v>
      </c>
      <c r="K144" s="168"/>
      <c r="L144" s="169"/>
      <c r="M144" s="170" t="s">
        <v>1</v>
      </c>
      <c r="N144" s="171" t="s">
        <v>38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7">
        <f t="shared" si="3"/>
        <v>0</v>
      </c>
      <c r="U144" s="158" t="s">
        <v>1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183</v>
      </c>
      <c r="AT144" s="159" t="s">
        <v>172</v>
      </c>
      <c r="AU144" s="159" t="s">
        <v>144</v>
      </c>
      <c r="AY144" s="14" t="s">
        <v>138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144</v>
      </c>
      <c r="BK144" s="160">
        <f t="shared" si="9"/>
        <v>0</v>
      </c>
      <c r="BL144" s="14" t="s">
        <v>192</v>
      </c>
      <c r="BM144" s="159" t="s">
        <v>298</v>
      </c>
    </row>
    <row r="145" spans="1:65" s="2" customFormat="1" ht="37.9" customHeight="1">
      <c r="A145" s="29"/>
      <c r="B145" s="146"/>
      <c r="C145" s="161" t="s">
        <v>163</v>
      </c>
      <c r="D145" s="161" t="s">
        <v>172</v>
      </c>
      <c r="E145" s="162" t="s">
        <v>878</v>
      </c>
      <c r="F145" s="163" t="s">
        <v>879</v>
      </c>
      <c r="G145" s="164" t="s">
        <v>186</v>
      </c>
      <c r="H145" s="165">
        <v>5</v>
      </c>
      <c r="I145" s="166"/>
      <c r="J145" s="167">
        <f t="shared" si="0"/>
        <v>0</v>
      </c>
      <c r="K145" s="168"/>
      <c r="L145" s="169"/>
      <c r="M145" s="170" t="s">
        <v>1</v>
      </c>
      <c r="N145" s="171" t="s">
        <v>38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7">
        <f t="shared" si="3"/>
        <v>0</v>
      </c>
      <c r="U145" s="158" t="s">
        <v>1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183</v>
      </c>
      <c r="AT145" s="159" t="s">
        <v>172</v>
      </c>
      <c r="AU145" s="159" t="s">
        <v>144</v>
      </c>
      <c r="AY145" s="14" t="s">
        <v>138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144</v>
      </c>
      <c r="BK145" s="160">
        <f t="shared" si="9"/>
        <v>0</v>
      </c>
      <c r="BL145" s="14" t="s">
        <v>192</v>
      </c>
      <c r="BM145" s="159" t="s">
        <v>416</v>
      </c>
    </row>
    <row r="146" spans="1:65" s="2" customFormat="1" ht="37.9" customHeight="1">
      <c r="A146" s="29"/>
      <c r="B146" s="146"/>
      <c r="C146" s="161" t="s">
        <v>167</v>
      </c>
      <c r="D146" s="161" t="s">
        <v>172</v>
      </c>
      <c r="E146" s="162" t="s">
        <v>880</v>
      </c>
      <c r="F146" s="163" t="s">
        <v>881</v>
      </c>
      <c r="G146" s="164" t="s">
        <v>186</v>
      </c>
      <c r="H146" s="165">
        <v>40</v>
      </c>
      <c r="I146" s="166"/>
      <c r="J146" s="167">
        <f t="shared" si="0"/>
        <v>0</v>
      </c>
      <c r="K146" s="168"/>
      <c r="L146" s="169"/>
      <c r="M146" s="170" t="s">
        <v>1</v>
      </c>
      <c r="N146" s="171" t="s">
        <v>38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7">
        <f t="shared" si="3"/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183</v>
      </c>
      <c r="AT146" s="159" t="s">
        <v>172</v>
      </c>
      <c r="AU146" s="159" t="s">
        <v>144</v>
      </c>
      <c r="AY146" s="14" t="s">
        <v>138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144</v>
      </c>
      <c r="BK146" s="160">
        <f t="shared" si="9"/>
        <v>0</v>
      </c>
      <c r="BL146" s="14" t="s">
        <v>192</v>
      </c>
      <c r="BM146" s="159" t="s">
        <v>192</v>
      </c>
    </row>
    <row r="147" spans="1:65" s="2" customFormat="1" ht="37.9" customHeight="1">
      <c r="A147" s="29"/>
      <c r="B147" s="146"/>
      <c r="C147" s="161" t="s">
        <v>171</v>
      </c>
      <c r="D147" s="161" t="s">
        <v>172</v>
      </c>
      <c r="E147" s="162" t="s">
        <v>882</v>
      </c>
      <c r="F147" s="163" t="s">
        <v>883</v>
      </c>
      <c r="G147" s="164" t="s">
        <v>186</v>
      </c>
      <c r="H147" s="165">
        <v>10</v>
      </c>
      <c r="I147" s="166"/>
      <c r="J147" s="167">
        <f t="shared" si="0"/>
        <v>0</v>
      </c>
      <c r="K147" s="168"/>
      <c r="L147" s="169"/>
      <c r="M147" s="170" t="s">
        <v>1</v>
      </c>
      <c r="N147" s="171" t="s">
        <v>38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7">
        <f t="shared" si="3"/>
        <v>0</v>
      </c>
      <c r="U147" s="158" t="s">
        <v>1</v>
      </c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183</v>
      </c>
      <c r="AT147" s="159" t="s">
        <v>172</v>
      </c>
      <c r="AU147" s="159" t="s">
        <v>144</v>
      </c>
      <c r="AY147" s="14" t="s">
        <v>138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144</v>
      </c>
      <c r="BK147" s="160">
        <f t="shared" si="9"/>
        <v>0</v>
      </c>
      <c r="BL147" s="14" t="s">
        <v>192</v>
      </c>
      <c r="BM147" s="159" t="s">
        <v>204</v>
      </c>
    </row>
    <row r="148" spans="1:65" s="2" customFormat="1" ht="37.9" customHeight="1">
      <c r="A148" s="29"/>
      <c r="B148" s="146"/>
      <c r="C148" s="161" t="s">
        <v>178</v>
      </c>
      <c r="D148" s="161" t="s">
        <v>172</v>
      </c>
      <c r="E148" s="162" t="s">
        <v>884</v>
      </c>
      <c r="F148" s="163" t="s">
        <v>885</v>
      </c>
      <c r="G148" s="164" t="s">
        <v>423</v>
      </c>
      <c r="H148" s="165">
        <v>1</v>
      </c>
      <c r="I148" s="166"/>
      <c r="J148" s="167">
        <f t="shared" si="0"/>
        <v>0</v>
      </c>
      <c r="K148" s="168"/>
      <c r="L148" s="169"/>
      <c r="M148" s="170" t="s">
        <v>1</v>
      </c>
      <c r="N148" s="171" t="s">
        <v>38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7">
        <f t="shared" si="3"/>
        <v>0</v>
      </c>
      <c r="U148" s="158" t="s">
        <v>1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183</v>
      </c>
      <c r="AT148" s="159" t="s">
        <v>172</v>
      </c>
      <c r="AU148" s="159" t="s">
        <v>144</v>
      </c>
      <c r="AY148" s="14" t="s">
        <v>138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144</v>
      </c>
      <c r="BK148" s="160">
        <f t="shared" si="9"/>
        <v>0</v>
      </c>
      <c r="BL148" s="14" t="s">
        <v>192</v>
      </c>
      <c r="BM148" s="159" t="s">
        <v>7</v>
      </c>
    </row>
    <row r="149" spans="1:65" s="12" customFormat="1" ht="22.9" customHeight="1">
      <c r="B149" s="133"/>
      <c r="D149" s="134" t="s">
        <v>71</v>
      </c>
      <c r="E149" s="144" t="s">
        <v>886</v>
      </c>
      <c r="F149" s="144" t="s">
        <v>887</v>
      </c>
      <c r="I149" s="136"/>
      <c r="J149" s="145">
        <f>BK149</f>
        <v>0</v>
      </c>
      <c r="L149" s="133"/>
      <c r="M149" s="138"/>
      <c r="N149" s="139"/>
      <c r="O149" s="139"/>
      <c r="P149" s="140">
        <f>SUM(P150:P154)</f>
        <v>0</v>
      </c>
      <c r="Q149" s="139"/>
      <c r="R149" s="140">
        <f>SUM(R150:R154)</f>
        <v>0</v>
      </c>
      <c r="S149" s="139"/>
      <c r="T149" s="140">
        <f>SUM(T150:T154)</f>
        <v>0</v>
      </c>
      <c r="U149" s="141"/>
      <c r="AR149" s="134" t="s">
        <v>144</v>
      </c>
      <c r="AT149" s="142" t="s">
        <v>71</v>
      </c>
      <c r="AU149" s="142" t="s">
        <v>80</v>
      </c>
      <c r="AY149" s="134" t="s">
        <v>138</v>
      </c>
      <c r="BK149" s="143">
        <f>SUM(BK150:BK154)</f>
        <v>0</v>
      </c>
    </row>
    <row r="150" spans="1:65" s="2" customFormat="1" ht="16.5" customHeight="1">
      <c r="A150" s="29"/>
      <c r="B150" s="146"/>
      <c r="C150" s="147" t="s">
        <v>532</v>
      </c>
      <c r="D150" s="147" t="s">
        <v>140</v>
      </c>
      <c r="E150" s="148" t="s">
        <v>888</v>
      </c>
      <c r="F150" s="149" t="s">
        <v>889</v>
      </c>
      <c r="G150" s="150" t="s">
        <v>142</v>
      </c>
      <c r="H150" s="151">
        <v>1</v>
      </c>
      <c r="I150" s="152"/>
      <c r="J150" s="153">
        <f>ROUND(I150*H150,2)</f>
        <v>0</v>
      </c>
      <c r="K150" s="154"/>
      <c r="L150" s="30"/>
      <c r="M150" s="155" t="s">
        <v>1</v>
      </c>
      <c r="N150" s="156" t="s">
        <v>38</v>
      </c>
      <c r="O150" s="58"/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7">
        <f>S150*H150</f>
        <v>0</v>
      </c>
      <c r="U150" s="158" t="s">
        <v>1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192</v>
      </c>
      <c r="AT150" s="159" t="s">
        <v>140</v>
      </c>
      <c r="AU150" s="159" t="s">
        <v>144</v>
      </c>
      <c r="AY150" s="14" t="s">
        <v>138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4" t="s">
        <v>144</v>
      </c>
      <c r="BK150" s="160">
        <f>ROUND(I150*H150,2)</f>
        <v>0</v>
      </c>
      <c r="BL150" s="14" t="s">
        <v>192</v>
      </c>
      <c r="BM150" s="159" t="s">
        <v>226</v>
      </c>
    </row>
    <row r="151" spans="1:65" s="2" customFormat="1" ht="24.2" customHeight="1">
      <c r="A151" s="29"/>
      <c r="B151" s="146"/>
      <c r="C151" s="161" t="s">
        <v>633</v>
      </c>
      <c r="D151" s="161" t="s">
        <v>172</v>
      </c>
      <c r="E151" s="162" t="s">
        <v>890</v>
      </c>
      <c r="F151" s="163" t="s">
        <v>891</v>
      </c>
      <c r="G151" s="164" t="s">
        <v>892</v>
      </c>
      <c r="H151" s="165">
        <v>1</v>
      </c>
      <c r="I151" s="166"/>
      <c r="J151" s="167">
        <f>ROUND(I151*H151,2)</f>
        <v>0</v>
      </c>
      <c r="K151" s="168"/>
      <c r="L151" s="169"/>
      <c r="M151" s="170" t="s">
        <v>1</v>
      </c>
      <c r="N151" s="171" t="s">
        <v>38</v>
      </c>
      <c r="O151" s="58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7">
        <f>S151*H151</f>
        <v>0</v>
      </c>
      <c r="U151" s="158" t="s">
        <v>1</v>
      </c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183</v>
      </c>
      <c r="AT151" s="159" t="s">
        <v>172</v>
      </c>
      <c r="AU151" s="159" t="s">
        <v>144</v>
      </c>
      <c r="AY151" s="14" t="s">
        <v>138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144</v>
      </c>
      <c r="BK151" s="160">
        <f>ROUND(I151*H151,2)</f>
        <v>0</v>
      </c>
      <c r="BL151" s="14" t="s">
        <v>192</v>
      </c>
      <c r="BM151" s="159" t="s">
        <v>238</v>
      </c>
    </row>
    <row r="152" spans="1:65" s="2" customFormat="1" ht="24.2" customHeight="1">
      <c r="A152" s="29"/>
      <c r="B152" s="146"/>
      <c r="C152" s="147" t="s">
        <v>535</v>
      </c>
      <c r="D152" s="147" t="s">
        <v>140</v>
      </c>
      <c r="E152" s="148" t="s">
        <v>893</v>
      </c>
      <c r="F152" s="149" t="s">
        <v>894</v>
      </c>
      <c r="G152" s="150" t="s">
        <v>142</v>
      </c>
      <c r="H152" s="151">
        <v>1</v>
      </c>
      <c r="I152" s="152"/>
      <c r="J152" s="153">
        <f>ROUND(I152*H152,2)</f>
        <v>0</v>
      </c>
      <c r="K152" s="154"/>
      <c r="L152" s="30"/>
      <c r="M152" s="155" t="s">
        <v>1</v>
      </c>
      <c r="N152" s="156" t="s">
        <v>38</v>
      </c>
      <c r="O152" s="58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7">
        <f>S152*H152</f>
        <v>0</v>
      </c>
      <c r="U152" s="158" t="s">
        <v>1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192</v>
      </c>
      <c r="AT152" s="159" t="s">
        <v>140</v>
      </c>
      <c r="AU152" s="159" t="s">
        <v>144</v>
      </c>
      <c r="AY152" s="14" t="s">
        <v>138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4" t="s">
        <v>144</v>
      </c>
      <c r="BK152" s="160">
        <f>ROUND(I152*H152,2)</f>
        <v>0</v>
      </c>
      <c r="BL152" s="14" t="s">
        <v>192</v>
      </c>
      <c r="BM152" s="159" t="s">
        <v>252</v>
      </c>
    </row>
    <row r="153" spans="1:65" s="2" customFormat="1" ht="24.2" customHeight="1">
      <c r="A153" s="29"/>
      <c r="B153" s="146"/>
      <c r="C153" s="161" t="s">
        <v>638</v>
      </c>
      <c r="D153" s="161" t="s">
        <v>172</v>
      </c>
      <c r="E153" s="162" t="s">
        <v>895</v>
      </c>
      <c r="F153" s="163" t="s">
        <v>896</v>
      </c>
      <c r="G153" s="164" t="s">
        <v>892</v>
      </c>
      <c r="H153" s="165">
        <v>1</v>
      </c>
      <c r="I153" s="166"/>
      <c r="J153" s="167">
        <f>ROUND(I153*H153,2)</f>
        <v>0</v>
      </c>
      <c r="K153" s="168"/>
      <c r="L153" s="169"/>
      <c r="M153" s="170" t="s">
        <v>1</v>
      </c>
      <c r="N153" s="171" t="s">
        <v>38</v>
      </c>
      <c r="O153" s="58"/>
      <c r="P153" s="157">
        <f>O153*H153</f>
        <v>0</v>
      </c>
      <c r="Q153" s="157">
        <v>0</v>
      </c>
      <c r="R153" s="157">
        <f>Q153*H153</f>
        <v>0</v>
      </c>
      <c r="S153" s="157">
        <v>0</v>
      </c>
      <c r="T153" s="157">
        <f>S153*H153</f>
        <v>0</v>
      </c>
      <c r="U153" s="158" t="s">
        <v>1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183</v>
      </c>
      <c r="AT153" s="159" t="s">
        <v>172</v>
      </c>
      <c r="AU153" s="159" t="s">
        <v>144</v>
      </c>
      <c r="AY153" s="14" t="s">
        <v>138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4" t="s">
        <v>144</v>
      </c>
      <c r="BK153" s="160">
        <f>ROUND(I153*H153,2)</f>
        <v>0</v>
      </c>
      <c r="BL153" s="14" t="s">
        <v>192</v>
      </c>
      <c r="BM153" s="159" t="s">
        <v>212</v>
      </c>
    </row>
    <row r="154" spans="1:65" s="2" customFormat="1" ht="24.2" customHeight="1">
      <c r="A154" s="29"/>
      <c r="B154" s="146"/>
      <c r="C154" s="161" t="s">
        <v>537</v>
      </c>
      <c r="D154" s="161" t="s">
        <v>172</v>
      </c>
      <c r="E154" s="162" t="s">
        <v>897</v>
      </c>
      <c r="F154" s="163" t="s">
        <v>898</v>
      </c>
      <c r="G154" s="164" t="s">
        <v>892</v>
      </c>
      <c r="H154" s="165">
        <v>1</v>
      </c>
      <c r="I154" s="166"/>
      <c r="J154" s="167">
        <f>ROUND(I154*H154,2)</f>
        <v>0</v>
      </c>
      <c r="K154" s="168"/>
      <c r="L154" s="169"/>
      <c r="M154" s="170" t="s">
        <v>1</v>
      </c>
      <c r="N154" s="171" t="s">
        <v>38</v>
      </c>
      <c r="O154" s="58"/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7">
        <f>S154*H154</f>
        <v>0</v>
      </c>
      <c r="U154" s="158" t="s">
        <v>1</v>
      </c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183</v>
      </c>
      <c r="AT154" s="159" t="s">
        <v>172</v>
      </c>
      <c r="AU154" s="159" t="s">
        <v>144</v>
      </c>
      <c r="AY154" s="14" t="s">
        <v>138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144</v>
      </c>
      <c r="BK154" s="160">
        <f>ROUND(I154*H154,2)</f>
        <v>0</v>
      </c>
      <c r="BL154" s="14" t="s">
        <v>192</v>
      </c>
      <c r="BM154" s="159" t="s">
        <v>155</v>
      </c>
    </row>
    <row r="155" spans="1:65" s="12" customFormat="1" ht="22.9" customHeight="1">
      <c r="B155" s="133"/>
      <c r="D155" s="134" t="s">
        <v>71</v>
      </c>
      <c r="E155" s="144" t="s">
        <v>812</v>
      </c>
      <c r="F155" s="144" t="s">
        <v>813</v>
      </c>
      <c r="I155" s="136"/>
      <c r="J155" s="145">
        <f>BK155</f>
        <v>0</v>
      </c>
      <c r="L155" s="133"/>
      <c r="M155" s="138"/>
      <c r="N155" s="139"/>
      <c r="O155" s="139"/>
      <c r="P155" s="140">
        <f>SUM(P156:P176)</f>
        <v>0</v>
      </c>
      <c r="Q155" s="139"/>
      <c r="R155" s="140">
        <f>SUM(R156:R176)</f>
        <v>0</v>
      </c>
      <c r="S155" s="139"/>
      <c r="T155" s="140">
        <f>SUM(T156:T176)</f>
        <v>0</v>
      </c>
      <c r="U155" s="141"/>
      <c r="AR155" s="134" t="s">
        <v>144</v>
      </c>
      <c r="AT155" s="142" t="s">
        <v>71</v>
      </c>
      <c r="AU155" s="142" t="s">
        <v>80</v>
      </c>
      <c r="AY155" s="134" t="s">
        <v>138</v>
      </c>
      <c r="BK155" s="143">
        <f>SUM(BK156:BK176)</f>
        <v>0</v>
      </c>
    </row>
    <row r="156" spans="1:65" s="2" customFormat="1" ht="16.5" customHeight="1">
      <c r="A156" s="29"/>
      <c r="B156" s="146"/>
      <c r="C156" s="147" t="s">
        <v>300</v>
      </c>
      <c r="D156" s="147" t="s">
        <v>140</v>
      </c>
      <c r="E156" s="148" t="s">
        <v>899</v>
      </c>
      <c r="F156" s="149" t="s">
        <v>900</v>
      </c>
      <c r="G156" s="150" t="s">
        <v>142</v>
      </c>
      <c r="H156" s="151">
        <v>1</v>
      </c>
      <c r="I156" s="152"/>
      <c r="J156" s="153">
        <f t="shared" ref="J156:J176" si="10">ROUND(I156*H156,2)</f>
        <v>0</v>
      </c>
      <c r="K156" s="154"/>
      <c r="L156" s="30"/>
      <c r="M156" s="155" t="s">
        <v>1</v>
      </c>
      <c r="N156" s="156" t="s">
        <v>38</v>
      </c>
      <c r="O156" s="58"/>
      <c r="P156" s="157">
        <f t="shared" ref="P156:P176" si="11">O156*H156</f>
        <v>0</v>
      </c>
      <c r="Q156" s="157">
        <v>0</v>
      </c>
      <c r="R156" s="157">
        <f t="shared" ref="R156:R176" si="12">Q156*H156</f>
        <v>0</v>
      </c>
      <c r="S156" s="157">
        <v>0</v>
      </c>
      <c r="T156" s="157">
        <f t="shared" ref="T156:T176" si="13">S156*H156</f>
        <v>0</v>
      </c>
      <c r="U156" s="158" t="s">
        <v>1</v>
      </c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192</v>
      </c>
      <c r="AT156" s="159" t="s">
        <v>140</v>
      </c>
      <c r="AU156" s="159" t="s">
        <v>144</v>
      </c>
      <c r="AY156" s="14" t="s">
        <v>138</v>
      </c>
      <c r="BE156" s="160">
        <f t="shared" ref="BE156:BE176" si="14">IF(N156="základná",J156,0)</f>
        <v>0</v>
      </c>
      <c r="BF156" s="160">
        <f t="shared" ref="BF156:BF176" si="15">IF(N156="znížená",J156,0)</f>
        <v>0</v>
      </c>
      <c r="BG156" s="160">
        <f t="shared" ref="BG156:BG176" si="16">IF(N156="zákl. prenesená",J156,0)</f>
        <v>0</v>
      </c>
      <c r="BH156" s="160">
        <f t="shared" ref="BH156:BH176" si="17">IF(N156="zníž. prenesená",J156,0)</f>
        <v>0</v>
      </c>
      <c r="BI156" s="160">
        <f t="shared" ref="BI156:BI176" si="18">IF(N156="nulová",J156,0)</f>
        <v>0</v>
      </c>
      <c r="BJ156" s="14" t="s">
        <v>144</v>
      </c>
      <c r="BK156" s="160">
        <f t="shared" ref="BK156:BK176" si="19">ROUND(I156*H156,2)</f>
        <v>0</v>
      </c>
      <c r="BL156" s="14" t="s">
        <v>192</v>
      </c>
      <c r="BM156" s="159" t="s">
        <v>183</v>
      </c>
    </row>
    <row r="157" spans="1:65" s="2" customFormat="1" ht="24.2" customHeight="1">
      <c r="A157" s="29"/>
      <c r="B157" s="146"/>
      <c r="C157" s="161" t="s">
        <v>599</v>
      </c>
      <c r="D157" s="161" t="s">
        <v>172</v>
      </c>
      <c r="E157" s="162" t="s">
        <v>901</v>
      </c>
      <c r="F157" s="163" t="s">
        <v>902</v>
      </c>
      <c r="G157" s="164" t="s">
        <v>142</v>
      </c>
      <c r="H157" s="165">
        <v>1</v>
      </c>
      <c r="I157" s="166"/>
      <c r="J157" s="167">
        <f t="shared" si="10"/>
        <v>0</v>
      </c>
      <c r="K157" s="168"/>
      <c r="L157" s="169"/>
      <c r="M157" s="170" t="s">
        <v>1</v>
      </c>
      <c r="N157" s="171" t="s">
        <v>38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7">
        <f t="shared" si="13"/>
        <v>0</v>
      </c>
      <c r="U157" s="158" t="s">
        <v>1</v>
      </c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183</v>
      </c>
      <c r="AT157" s="159" t="s">
        <v>172</v>
      </c>
      <c r="AU157" s="159" t="s">
        <v>144</v>
      </c>
      <c r="AY157" s="14" t="s">
        <v>138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144</v>
      </c>
      <c r="BK157" s="160">
        <f t="shared" si="19"/>
        <v>0</v>
      </c>
      <c r="BL157" s="14" t="s">
        <v>192</v>
      </c>
      <c r="BM157" s="159" t="s">
        <v>216</v>
      </c>
    </row>
    <row r="158" spans="1:65" s="2" customFormat="1" ht="16.5" customHeight="1">
      <c r="A158" s="29"/>
      <c r="B158" s="146"/>
      <c r="C158" s="161" t="s">
        <v>610</v>
      </c>
      <c r="D158" s="161" t="s">
        <v>172</v>
      </c>
      <c r="E158" s="162" t="s">
        <v>903</v>
      </c>
      <c r="F158" s="163" t="s">
        <v>904</v>
      </c>
      <c r="G158" s="164" t="s">
        <v>142</v>
      </c>
      <c r="H158" s="165">
        <v>1</v>
      </c>
      <c r="I158" s="166"/>
      <c r="J158" s="167">
        <f t="shared" si="10"/>
        <v>0</v>
      </c>
      <c r="K158" s="168"/>
      <c r="L158" s="169"/>
      <c r="M158" s="170" t="s">
        <v>1</v>
      </c>
      <c r="N158" s="171" t="s">
        <v>38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7">
        <f t="shared" si="13"/>
        <v>0</v>
      </c>
      <c r="U158" s="158" t="s">
        <v>1</v>
      </c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183</v>
      </c>
      <c r="AT158" s="159" t="s">
        <v>172</v>
      </c>
      <c r="AU158" s="159" t="s">
        <v>144</v>
      </c>
      <c r="AY158" s="14" t="s">
        <v>138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144</v>
      </c>
      <c r="BK158" s="160">
        <f t="shared" si="19"/>
        <v>0</v>
      </c>
      <c r="BL158" s="14" t="s">
        <v>192</v>
      </c>
      <c r="BM158" s="159" t="s">
        <v>340</v>
      </c>
    </row>
    <row r="159" spans="1:65" s="2" customFormat="1" ht="24.2" customHeight="1">
      <c r="A159" s="29"/>
      <c r="B159" s="146"/>
      <c r="C159" s="147" t="s">
        <v>496</v>
      </c>
      <c r="D159" s="147" t="s">
        <v>140</v>
      </c>
      <c r="E159" s="148" t="s">
        <v>905</v>
      </c>
      <c r="F159" s="149" t="s">
        <v>906</v>
      </c>
      <c r="G159" s="150" t="s">
        <v>142</v>
      </c>
      <c r="H159" s="151">
        <v>1</v>
      </c>
      <c r="I159" s="152"/>
      <c r="J159" s="153">
        <f t="shared" si="10"/>
        <v>0</v>
      </c>
      <c r="K159" s="154"/>
      <c r="L159" s="30"/>
      <c r="M159" s="155" t="s">
        <v>1</v>
      </c>
      <c r="N159" s="156" t="s">
        <v>38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7">
        <f t="shared" si="13"/>
        <v>0</v>
      </c>
      <c r="U159" s="158" t="s">
        <v>1</v>
      </c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192</v>
      </c>
      <c r="AT159" s="159" t="s">
        <v>140</v>
      </c>
      <c r="AU159" s="159" t="s">
        <v>144</v>
      </c>
      <c r="AY159" s="14" t="s">
        <v>138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144</v>
      </c>
      <c r="BK159" s="160">
        <f t="shared" si="19"/>
        <v>0</v>
      </c>
      <c r="BL159" s="14" t="s">
        <v>192</v>
      </c>
      <c r="BM159" s="159" t="s">
        <v>394</v>
      </c>
    </row>
    <row r="160" spans="1:65" s="2" customFormat="1" ht="21.75" customHeight="1">
      <c r="A160" s="29"/>
      <c r="B160" s="146"/>
      <c r="C160" s="161" t="s">
        <v>520</v>
      </c>
      <c r="D160" s="161" t="s">
        <v>172</v>
      </c>
      <c r="E160" s="162" t="s">
        <v>907</v>
      </c>
      <c r="F160" s="163" t="s">
        <v>908</v>
      </c>
      <c r="G160" s="164" t="s">
        <v>142</v>
      </c>
      <c r="H160" s="165">
        <v>1</v>
      </c>
      <c r="I160" s="166"/>
      <c r="J160" s="167">
        <f t="shared" si="10"/>
        <v>0</v>
      </c>
      <c r="K160" s="168"/>
      <c r="L160" s="169"/>
      <c r="M160" s="170" t="s">
        <v>1</v>
      </c>
      <c r="N160" s="171" t="s">
        <v>38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7">
        <f t="shared" si="13"/>
        <v>0</v>
      </c>
      <c r="U160" s="158" t="s">
        <v>1</v>
      </c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183</v>
      </c>
      <c r="AT160" s="159" t="s">
        <v>172</v>
      </c>
      <c r="AU160" s="159" t="s">
        <v>144</v>
      </c>
      <c r="AY160" s="14" t="s">
        <v>138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144</v>
      </c>
      <c r="BK160" s="160">
        <f t="shared" si="19"/>
        <v>0</v>
      </c>
      <c r="BL160" s="14" t="s">
        <v>192</v>
      </c>
      <c r="BM160" s="159" t="s">
        <v>315</v>
      </c>
    </row>
    <row r="161" spans="1:65" s="2" customFormat="1" ht="33" customHeight="1">
      <c r="A161" s="29"/>
      <c r="B161" s="146"/>
      <c r="C161" s="147" t="s">
        <v>523</v>
      </c>
      <c r="D161" s="147" t="s">
        <v>140</v>
      </c>
      <c r="E161" s="148" t="s">
        <v>909</v>
      </c>
      <c r="F161" s="149" t="s">
        <v>910</v>
      </c>
      <c r="G161" s="150" t="s">
        <v>142</v>
      </c>
      <c r="H161" s="151">
        <v>1</v>
      </c>
      <c r="I161" s="152"/>
      <c r="J161" s="153">
        <f t="shared" si="10"/>
        <v>0</v>
      </c>
      <c r="K161" s="154"/>
      <c r="L161" s="30"/>
      <c r="M161" s="155" t="s">
        <v>1</v>
      </c>
      <c r="N161" s="156" t="s">
        <v>38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7">
        <f t="shared" si="13"/>
        <v>0</v>
      </c>
      <c r="U161" s="158" t="s">
        <v>1</v>
      </c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192</v>
      </c>
      <c r="AT161" s="159" t="s">
        <v>140</v>
      </c>
      <c r="AU161" s="159" t="s">
        <v>144</v>
      </c>
      <c r="AY161" s="14" t="s">
        <v>138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144</v>
      </c>
      <c r="BK161" s="160">
        <f t="shared" si="19"/>
        <v>0</v>
      </c>
      <c r="BL161" s="14" t="s">
        <v>192</v>
      </c>
      <c r="BM161" s="159" t="s">
        <v>360</v>
      </c>
    </row>
    <row r="162" spans="1:65" s="2" customFormat="1" ht="16.5" customHeight="1">
      <c r="A162" s="29"/>
      <c r="B162" s="146"/>
      <c r="C162" s="161" t="s">
        <v>475</v>
      </c>
      <c r="D162" s="161" t="s">
        <v>172</v>
      </c>
      <c r="E162" s="162" t="s">
        <v>911</v>
      </c>
      <c r="F162" s="163" t="s">
        <v>912</v>
      </c>
      <c r="G162" s="164" t="s">
        <v>142</v>
      </c>
      <c r="H162" s="165">
        <v>1</v>
      </c>
      <c r="I162" s="166"/>
      <c r="J162" s="167">
        <f t="shared" si="10"/>
        <v>0</v>
      </c>
      <c r="K162" s="168"/>
      <c r="L162" s="169"/>
      <c r="M162" s="170" t="s">
        <v>1</v>
      </c>
      <c r="N162" s="171" t="s">
        <v>38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7">
        <f t="shared" si="13"/>
        <v>0</v>
      </c>
      <c r="U162" s="158" t="s">
        <v>1</v>
      </c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183</v>
      </c>
      <c r="AT162" s="159" t="s">
        <v>172</v>
      </c>
      <c r="AU162" s="159" t="s">
        <v>144</v>
      </c>
      <c r="AY162" s="14" t="s">
        <v>138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144</v>
      </c>
      <c r="BK162" s="160">
        <f t="shared" si="19"/>
        <v>0</v>
      </c>
      <c r="BL162" s="14" t="s">
        <v>192</v>
      </c>
      <c r="BM162" s="159" t="s">
        <v>390</v>
      </c>
    </row>
    <row r="163" spans="1:65" s="2" customFormat="1" ht="24.2" customHeight="1">
      <c r="A163" s="29"/>
      <c r="B163" s="146"/>
      <c r="C163" s="147" t="s">
        <v>298</v>
      </c>
      <c r="D163" s="147" t="s">
        <v>140</v>
      </c>
      <c r="E163" s="148" t="s">
        <v>913</v>
      </c>
      <c r="F163" s="149" t="s">
        <v>914</v>
      </c>
      <c r="G163" s="150" t="s">
        <v>142</v>
      </c>
      <c r="H163" s="151">
        <v>1</v>
      </c>
      <c r="I163" s="152"/>
      <c r="J163" s="153">
        <f t="shared" si="10"/>
        <v>0</v>
      </c>
      <c r="K163" s="154"/>
      <c r="L163" s="30"/>
      <c r="M163" s="155" t="s">
        <v>1</v>
      </c>
      <c r="N163" s="156" t="s">
        <v>38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7">
        <f t="shared" si="13"/>
        <v>0</v>
      </c>
      <c r="U163" s="158" t="s">
        <v>1</v>
      </c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192</v>
      </c>
      <c r="AT163" s="159" t="s">
        <v>140</v>
      </c>
      <c r="AU163" s="159" t="s">
        <v>144</v>
      </c>
      <c r="AY163" s="14" t="s">
        <v>138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144</v>
      </c>
      <c r="BK163" s="160">
        <f t="shared" si="19"/>
        <v>0</v>
      </c>
      <c r="BL163" s="14" t="s">
        <v>192</v>
      </c>
      <c r="BM163" s="159" t="s">
        <v>378</v>
      </c>
    </row>
    <row r="164" spans="1:65" s="2" customFormat="1" ht="16.5" customHeight="1">
      <c r="A164" s="29"/>
      <c r="B164" s="146"/>
      <c r="C164" s="161" t="s">
        <v>582</v>
      </c>
      <c r="D164" s="161" t="s">
        <v>172</v>
      </c>
      <c r="E164" s="162" t="s">
        <v>915</v>
      </c>
      <c r="F164" s="163" t="s">
        <v>916</v>
      </c>
      <c r="G164" s="164" t="s">
        <v>142</v>
      </c>
      <c r="H164" s="165">
        <v>1</v>
      </c>
      <c r="I164" s="166"/>
      <c r="J164" s="167">
        <f t="shared" si="10"/>
        <v>0</v>
      </c>
      <c r="K164" s="168"/>
      <c r="L164" s="169"/>
      <c r="M164" s="170" t="s">
        <v>1</v>
      </c>
      <c r="N164" s="171" t="s">
        <v>38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7">
        <f t="shared" si="13"/>
        <v>0</v>
      </c>
      <c r="U164" s="158" t="s">
        <v>1</v>
      </c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183</v>
      </c>
      <c r="AT164" s="159" t="s">
        <v>172</v>
      </c>
      <c r="AU164" s="159" t="s">
        <v>144</v>
      </c>
      <c r="AY164" s="14" t="s">
        <v>138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144</v>
      </c>
      <c r="BK164" s="160">
        <f t="shared" si="19"/>
        <v>0</v>
      </c>
      <c r="BL164" s="14" t="s">
        <v>192</v>
      </c>
      <c r="BM164" s="159" t="s">
        <v>457</v>
      </c>
    </row>
    <row r="165" spans="1:65" s="2" customFormat="1" ht="24.2" customHeight="1">
      <c r="A165" s="29"/>
      <c r="B165" s="146"/>
      <c r="C165" s="161" t="s">
        <v>416</v>
      </c>
      <c r="D165" s="161" t="s">
        <v>172</v>
      </c>
      <c r="E165" s="162" t="s">
        <v>821</v>
      </c>
      <c r="F165" s="163" t="s">
        <v>822</v>
      </c>
      <c r="G165" s="164" t="s">
        <v>142</v>
      </c>
      <c r="H165" s="165">
        <v>1</v>
      </c>
      <c r="I165" s="166"/>
      <c r="J165" s="167">
        <f t="shared" si="10"/>
        <v>0</v>
      </c>
      <c r="K165" s="168"/>
      <c r="L165" s="169"/>
      <c r="M165" s="170" t="s">
        <v>1</v>
      </c>
      <c r="N165" s="171" t="s">
        <v>38</v>
      </c>
      <c r="O165" s="58"/>
      <c r="P165" s="157">
        <f t="shared" si="11"/>
        <v>0</v>
      </c>
      <c r="Q165" s="157">
        <v>0</v>
      </c>
      <c r="R165" s="157">
        <f t="shared" si="12"/>
        <v>0</v>
      </c>
      <c r="S165" s="157">
        <v>0</v>
      </c>
      <c r="T165" s="157">
        <f t="shared" si="13"/>
        <v>0</v>
      </c>
      <c r="U165" s="158" t="s">
        <v>1</v>
      </c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183</v>
      </c>
      <c r="AT165" s="159" t="s">
        <v>172</v>
      </c>
      <c r="AU165" s="159" t="s">
        <v>144</v>
      </c>
      <c r="AY165" s="14" t="s">
        <v>138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144</v>
      </c>
      <c r="BK165" s="160">
        <f t="shared" si="19"/>
        <v>0</v>
      </c>
      <c r="BL165" s="14" t="s">
        <v>192</v>
      </c>
      <c r="BM165" s="159" t="s">
        <v>319</v>
      </c>
    </row>
    <row r="166" spans="1:65" s="2" customFormat="1" ht="24.2" customHeight="1">
      <c r="A166" s="29"/>
      <c r="B166" s="146"/>
      <c r="C166" s="147" t="s">
        <v>426</v>
      </c>
      <c r="D166" s="147" t="s">
        <v>140</v>
      </c>
      <c r="E166" s="148" t="s">
        <v>824</v>
      </c>
      <c r="F166" s="149" t="s">
        <v>825</v>
      </c>
      <c r="G166" s="150" t="s">
        <v>142</v>
      </c>
      <c r="H166" s="151">
        <v>1</v>
      </c>
      <c r="I166" s="152"/>
      <c r="J166" s="153">
        <f t="shared" si="10"/>
        <v>0</v>
      </c>
      <c r="K166" s="154"/>
      <c r="L166" s="30"/>
      <c r="M166" s="155" t="s">
        <v>1</v>
      </c>
      <c r="N166" s="156" t="s">
        <v>38</v>
      </c>
      <c r="O166" s="58"/>
      <c r="P166" s="157">
        <f t="shared" si="11"/>
        <v>0</v>
      </c>
      <c r="Q166" s="157">
        <v>0</v>
      </c>
      <c r="R166" s="157">
        <f t="shared" si="12"/>
        <v>0</v>
      </c>
      <c r="S166" s="157">
        <v>0</v>
      </c>
      <c r="T166" s="157">
        <f t="shared" si="13"/>
        <v>0</v>
      </c>
      <c r="U166" s="158" t="s">
        <v>1</v>
      </c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192</v>
      </c>
      <c r="AT166" s="159" t="s">
        <v>140</v>
      </c>
      <c r="AU166" s="159" t="s">
        <v>144</v>
      </c>
      <c r="AY166" s="14" t="s">
        <v>138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4" t="s">
        <v>144</v>
      </c>
      <c r="BK166" s="160">
        <f t="shared" si="19"/>
        <v>0</v>
      </c>
      <c r="BL166" s="14" t="s">
        <v>192</v>
      </c>
      <c r="BM166" s="159" t="s">
        <v>367</v>
      </c>
    </row>
    <row r="167" spans="1:65" s="2" customFormat="1" ht="21.75" customHeight="1">
      <c r="A167" s="29"/>
      <c r="B167" s="146"/>
      <c r="C167" s="161" t="s">
        <v>192</v>
      </c>
      <c r="D167" s="161" t="s">
        <v>172</v>
      </c>
      <c r="E167" s="162" t="s">
        <v>827</v>
      </c>
      <c r="F167" s="163" t="s">
        <v>828</v>
      </c>
      <c r="G167" s="164" t="s">
        <v>142</v>
      </c>
      <c r="H167" s="165">
        <v>1</v>
      </c>
      <c r="I167" s="166"/>
      <c r="J167" s="167">
        <f t="shared" si="10"/>
        <v>0</v>
      </c>
      <c r="K167" s="168"/>
      <c r="L167" s="169"/>
      <c r="M167" s="170" t="s">
        <v>1</v>
      </c>
      <c r="N167" s="171" t="s">
        <v>38</v>
      </c>
      <c r="O167" s="58"/>
      <c r="P167" s="157">
        <f t="shared" si="11"/>
        <v>0</v>
      </c>
      <c r="Q167" s="157">
        <v>0</v>
      </c>
      <c r="R167" s="157">
        <f t="shared" si="12"/>
        <v>0</v>
      </c>
      <c r="S167" s="157">
        <v>0</v>
      </c>
      <c r="T167" s="157">
        <f t="shared" si="13"/>
        <v>0</v>
      </c>
      <c r="U167" s="158" t="s">
        <v>1</v>
      </c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183</v>
      </c>
      <c r="AT167" s="159" t="s">
        <v>172</v>
      </c>
      <c r="AU167" s="159" t="s">
        <v>144</v>
      </c>
      <c r="AY167" s="14" t="s">
        <v>138</v>
      </c>
      <c r="BE167" s="160">
        <f t="shared" si="14"/>
        <v>0</v>
      </c>
      <c r="BF167" s="160">
        <f t="shared" si="15"/>
        <v>0</v>
      </c>
      <c r="BG167" s="160">
        <f t="shared" si="16"/>
        <v>0</v>
      </c>
      <c r="BH167" s="160">
        <f t="shared" si="17"/>
        <v>0</v>
      </c>
      <c r="BI167" s="160">
        <f t="shared" si="18"/>
        <v>0</v>
      </c>
      <c r="BJ167" s="14" t="s">
        <v>144</v>
      </c>
      <c r="BK167" s="160">
        <f t="shared" si="19"/>
        <v>0</v>
      </c>
      <c r="BL167" s="14" t="s">
        <v>192</v>
      </c>
      <c r="BM167" s="159" t="s">
        <v>371</v>
      </c>
    </row>
    <row r="168" spans="1:65" s="2" customFormat="1" ht="16.5" customHeight="1">
      <c r="A168" s="29"/>
      <c r="B168" s="146"/>
      <c r="C168" s="147" t="s">
        <v>196</v>
      </c>
      <c r="D168" s="147" t="s">
        <v>140</v>
      </c>
      <c r="E168" s="148" t="s">
        <v>917</v>
      </c>
      <c r="F168" s="149" t="s">
        <v>918</v>
      </c>
      <c r="G168" s="150" t="s">
        <v>142</v>
      </c>
      <c r="H168" s="151">
        <v>1</v>
      </c>
      <c r="I168" s="152"/>
      <c r="J168" s="153">
        <f t="shared" si="10"/>
        <v>0</v>
      </c>
      <c r="K168" s="154"/>
      <c r="L168" s="30"/>
      <c r="M168" s="155" t="s">
        <v>1</v>
      </c>
      <c r="N168" s="156" t="s">
        <v>38</v>
      </c>
      <c r="O168" s="58"/>
      <c r="P168" s="157">
        <f t="shared" si="11"/>
        <v>0</v>
      </c>
      <c r="Q168" s="157">
        <v>0</v>
      </c>
      <c r="R168" s="157">
        <f t="shared" si="12"/>
        <v>0</v>
      </c>
      <c r="S168" s="157">
        <v>0</v>
      </c>
      <c r="T168" s="157">
        <f t="shared" si="13"/>
        <v>0</v>
      </c>
      <c r="U168" s="158" t="s">
        <v>1</v>
      </c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192</v>
      </c>
      <c r="AT168" s="159" t="s">
        <v>140</v>
      </c>
      <c r="AU168" s="159" t="s">
        <v>144</v>
      </c>
      <c r="AY168" s="14" t="s">
        <v>138</v>
      </c>
      <c r="BE168" s="160">
        <f t="shared" si="14"/>
        <v>0</v>
      </c>
      <c r="BF168" s="160">
        <f t="shared" si="15"/>
        <v>0</v>
      </c>
      <c r="BG168" s="160">
        <f t="shared" si="16"/>
        <v>0</v>
      </c>
      <c r="BH168" s="160">
        <f t="shared" si="17"/>
        <v>0</v>
      </c>
      <c r="BI168" s="160">
        <f t="shared" si="18"/>
        <v>0</v>
      </c>
      <c r="BJ168" s="14" t="s">
        <v>144</v>
      </c>
      <c r="BK168" s="160">
        <f t="shared" si="19"/>
        <v>0</v>
      </c>
      <c r="BL168" s="14" t="s">
        <v>192</v>
      </c>
      <c r="BM168" s="159" t="s">
        <v>466</v>
      </c>
    </row>
    <row r="169" spans="1:65" s="2" customFormat="1" ht="37.9" customHeight="1">
      <c r="A169" s="29"/>
      <c r="B169" s="146"/>
      <c r="C169" s="161" t="s">
        <v>204</v>
      </c>
      <c r="D169" s="161" t="s">
        <v>172</v>
      </c>
      <c r="E169" s="162" t="s">
        <v>919</v>
      </c>
      <c r="F169" s="163" t="s">
        <v>920</v>
      </c>
      <c r="G169" s="164" t="s">
        <v>142</v>
      </c>
      <c r="H169" s="165">
        <v>1</v>
      </c>
      <c r="I169" s="166"/>
      <c r="J169" s="167">
        <f t="shared" si="10"/>
        <v>0</v>
      </c>
      <c r="K169" s="168"/>
      <c r="L169" s="169"/>
      <c r="M169" s="170" t="s">
        <v>1</v>
      </c>
      <c r="N169" s="171" t="s">
        <v>38</v>
      </c>
      <c r="O169" s="58"/>
      <c r="P169" s="157">
        <f t="shared" si="11"/>
        <v>0</v>
      </c>
      <c r="Q169" s="157">
        <v>0</v>
      </c>
      <c r="R169" s="157">
        <f t="shared" si="12"/>
        <v>0</v>
      </c>
      <c r="S169" s="157">
        <v>0</v>
      </c>
      <c r="T169" s="157">
        <f t="shared" si="13"/>
        <v>0</v>
      </c>
      <c r="U169" s="158" t="s">
        <v>1</v>
      </c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183</v>
      </c>
      <c r="AT169" s="159" t="s">
        <v>172</v>
      </c>
      <c r="AU169" s="159" t="s">
        <v>144</v>
      </c>
      <c r="AY169" s="14" t="s">
        <v>138</v>
      </c>
      <c r="BE169" s="160">
        <f t="shared" si="14"/>
        <v>0</v>
      </c>
      <c r="BF169" s="160">
        <f t="shared" si="15"/>
        <v>0</v>
      </c>
      <c r="BG169" s="160">
        <f t="shared" si="16"/>
        <v>0</v>
      </c>
      <c r="BH169" s="160">
        <f t="shared" si="17"/>
        <v>0</v>
      </c>
      <c r="BI169" s="160">
        <f t="shared" si="18"/>
        <v>0</v>
      </c>
      <c r="BJ169" s="14" t="s">
        <v>144</v>
      </c>
      <c r="BK169" s="160">
        <f t="shared" si="19"/>
        <v>0</v>
      </c>
      <c r="BL169" s="14" t="s">
        <v>192</v>
      </c>
      <c r="BM169" s="159" t="s">
        <v>470</v>
      </c>
    </row>
    <row r="170" spans="1:65" s="2" customFormat="1" ht="62.65" customHeight="1">
      <c r="A170" s="29"/>
      <c r="B170" s="146"/>
      <c r="C170" s="161" t="s">
        <v>208</v>
      </c>
      <c r="D170" s="161" t="s">
        <v>172</v>
      </c>
      <c r="E170" s="162" t="s">
        <v>921</v>
      </c>
      <c r="F170" s="163" t="s">
        <v>922</v>
      </c>
      <c r="G170" s="164" t="s">
        <v>142</v>
      </c>
      <c r="H170" s="165">
        <v>1</v>
      </c>
      <c r="I170" s="166"/>
      <c r="J170" s="167">
        <f t="shared" si="10"/>
        <v>0</v>
      </c>
      <c r="K170" s="168"/>
      <c r="L170" s="169"/>
      <c r="M170" s="170" t="s">
        <v>1</v>
      </c>
      <c r="N170" s="171" t="s">
        <v>38</v>
      </c>
      <c r="O170" s="58"/>
      <c r="P170" s="157">
        <f t="shared" si="11"/>
        <v>0</v>
      </c>
      <c r="Q170" s="157">
        <v>0</v>
      </c>
      <c r="R170" s="157">
        <f t="shared" si="12"/>
        <v>0</v>
      </c>
      <c r="S170" s="157">
        <v>0</v>
      </c>
      <c r="T170" s="157">
        <f t="shared" si="13"/>
        <v>0</v>
      </c>
      <c r="U170" s="158" t="s">
        <v>1</v>
      </c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183</v>
      </c>
      <c r="AT170" s="159" t="s">
        <v>172</v>
      </c>
      <c r="AU170" s="159" t="s">
        <v>144</v>
      </c>
      <c r="AY170" s="14" t="s">
        <v>138</v>
      </c>
      <c r="BE170" s="160">
        <f t="shared" si="14"/>
        <v>0</v>
      </c>
      <c r="BF170" s="160">
        <f t="shared" si="15"/>
        <v>0</v>
      </c>
      <c r="BG170" s="160">
        <f t="shared" si="16"/>
        <v>0</v>
      </c>
      <c r="BH170" s="160">
        <f t="shared" si="17"/>
        <v>0</v>
      </c>
      <c r="BI170" s="160">
        <f t="shared" si="18"/>
        <v>0</v>
      </c>
      <c r="BJ170" s="14" t="s">
        <v>144</v>
      </c>
      <c r="BK170" s="160">
        <f t="shared" si="19"/>
        <v>0</v>
      </c>
      <c r="BL170" s="14" t="s">
        <v>192</v>
      </c>
      <c r="BM170" s="159" t="s">
        <v>474</v>
      </c>
    </row>
    <row r="171" spans="1:65" s="2" customFormat="1" ht="24.2" customHeight="1">
      <c r="A171" s="29"/>
      <c r="B171" s="146"/>
      <c r="C171" s="161" t="s">
        <v>7</v>
      </c>
      <c r="D171" s="161" t="s">
        <v>172</v>
      </c>
      <c r="E171" s="162" t="s">
        <v>923</v>
      </c>
      <c r="F171" s="163" t="s">
        <v>924</v>
      </c>
      <c r="G171" s="164" t="s">
        <v>142</v>
      </c>
      <c r="H171" s="165">
        <v>2</v>
      </c>
      <c r="I171" s="166"/>
      <c r="J171" s="167">
        <f t="shared" si="10"/>
        <v>0</v>
      </c>
      <c r="K171" s="168"/>
      <c r="L171" s="169"/>
      <c r="M171" s="170" t="s">
        <v>1</v>
      </c>
      <c r="N171" s="171" t="s">
        <v>38</v>
      </c>
      <c r="O171" s="58"/>
      <c r="P171" s="157">
        <f t="shared" si="11"/>
        <v>0</v>
      </c>
      <c r="Q171" s="157">
        <v>0</v>
      </c>
      <c r="R171" s="157">
        <f t="shared" si="12"/>
        <v>0</v>
      </c>
      <c r="S171" s="157">
        <v>0</v>
      </c>
      <c r="T171" s="157">
        <f t="shared" si="13"/>
        <v>0</v>
      </c>
      <c r="U171" s="158" t="s">
        <v>1</v>
      </c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183</v>
      </c>
      <c r="AT171" s="159" t="s">
        <v>172</v>
      </c>
      <c r="AU171" s="159" t="s">
        <v>144</v>
      </c>
      <c r="AY171" s="14" t="s">
        <v>138</v>
      </c>
      <c r="BE171" s="160">
        <f t="shared" si="14"/>
        <v>0</v>
      </c>
      <c r="BF171" s="160">
        <f t="shared" si="15"/>
        <v>0</v>
      </c>
      <c r="BG171" s="160">
        <f t="shared" si="16"/>
        <v>0</v>
      </c>
      <c r="BH171" s="160">
        <f t="shared" si="17"/>
        <v>0</v>
      </c>
      <c r="BI171" s="160">
        <f t="shared" si="18"/>
        <v>0</v>
      </c>
      <c r="BJ171" s="14" t="s">
        <v>144</v>
      </c>
      <c r="BK171" s="160">
        <f t="shared" si="19"/>
        <v>0</v>
      </c>
      <c r="BL171" s="14" t="s">
        <v>192</v>
      </c>
      <c r="BM171" s="159" t="s">
        <v>478</v>
      </c>
    </row>
    <row r="172" spans="1:65" s="2" customFormat="1" ht="16.5" customHeight="1">
      <c r="A172" s="29"/>
      <c r="B172" s="146"/>
      <c r="C172" s="161" t="s">
        <v>530</v>
      </c>
      <c r="D172" s="161" t="s">
        <v>172</v>
      </c>
      <c r="E172" s="162" t="s">
        <v>925</v>
      </c>
      <c r="F172" s="163" t="s">
        <v>926</v>
      </c>
      <c r="G172" s="164" t="s">
        <v>142</v>
      </c>
      <c r="H172" s="165">
        <v>1</v>
      </c>
      <c r="I172" s="166"/>
      <c r="J172" s="167">
        <f t="shared" si="10"/>
        <v>0</v>
      </c>
      <c r="K172" s="168"/>
      <c r="L172" s="169"/>
      <c r="M172" s="170" t="s">
        <v>1</v>
      </c>
      <c r="N172" s="171" t="s">
        <v>38</v>
      </c>
      <c r="O172" s="58"/>
      <c r="P172" s="157">
        <f t="shared" si="11"/>
        <v>0</v>
      </c>
      <c r="Q172" s="157">
        <v>0</v>
      </c>
      <c r="R172" s="157">
        <f t="shared" si="12"/>
        <v>0</v>
      </c>
      <c r="S172" s="157">
        <v>0</v>
      </c>
      <c r="T172" s="157">
        <f t="shared" si="13"/>
        <v>0</v>
      </c>
      <c r="U172" s="158" t="s">
        <v>1</v>
      </c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183</v>
      </c>
      <c r="AT172" s="159" t="s">
        <v>172</v>
      </c>
      <c r="AU172" s="159" t="s">
        <v>144</v>
      </c>
      <c r="AY172" s="14" t="s">
        <v>138</v>
      </c>
      <c r="BE172" s="160">
        <f t="shared" si="14"/>
        <v>0</v>
      </c>
      <c r="BF172" s="160">
        <f t="shared" si="15"/>
        <v>0</v>
      </c>
      <c r="BG172" s="160">
        <f t="shared" si="16"/>
        <v>0</v>
      </c>
      <c r="BH172" s="160">
        <f t="shared" si="17"/>
        <v>0</v>
      </c>
      <c r="BI172" s="160">
        <f t="shared" si="18"/>
        <v>0</v>
      </c>
      <c r="BJ172" s="14" t="s">
        <v>144</v>
      </c>
      <c r="BK172" s="160">
        <f t="shared" si="19"/>
        <v>0</v>
      </c>
      <c r="BL172" s="14" t="s">
        <v>192</v>
      </c>
      <c r="BM172" s="159" t="s">
        <v>229</v>
      </c>
    </row>
    <row r="173" spans="1:65" s="2" customFormat="1" ht="21.75" customHeight="1">
      <c r="A173" s="29"/>
      <c r="B173" s="146"/>
      <c r="C173" s="161" t="s">
        <v>927</v>
      </c>
      <c r="D173" s="161" t="s">
        <v>172</v>
      </c>
      <c r="E173" s="162" t="s">
        <v>928</v>
      </c>
      <c r="F173" s="163" t="s">
        <v>929</v>
      </c>
      <c r="G173" s="164" t="s">
        <v>142</v>
      </c>
      <c r="H173" s="165">
        <v>1</v>
      </c>
      <c r="I173" s="166"/>
      <c r="J173" s="167">
        <f t="shared" si="10"/>
        <v>0</v>
      </c>
      <c r="K173" s="168"/>
      <c r="L173" s="169"/>
      <c r="M173" s="170" t="s">
        <v>1</v>
      </c>
      <c r="N173" s="171" t="s">
        <v>38</v>
      </c>
      <c r="O173" s="58"/>
      <c r="P173" s="157">
        <f t="shared" si="11"/>
        <v>0</v>
      </c>
      <c r="Q173" s="157">
        <v>0</v>
      </c>
      <c r="R173" s="157">
        <f t="shared" si="12"/>
        <v>0</v>
      </c>
      <c r="S173" s="157">
        <v>0</v>
      </c>
      <c r="T173" s="157">
        <f t="shared" si="13"/>
        <v>0</v>
      </c>
      <c r="U173" s="158" t="s">
        <v>1</v>
      </c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183</v>
      </c>
      <c r="AT173" s="159" t="s">
        <v>172</v>
      </c>
      <c r="AU173" s="159" t="s">
        <v>144</v>
      </c>
      <c r="AY173" s="14" t="s">
        <v>138</v>
      </c>
      <c r="BE173" s="160">
        <f t="shared" si="14"/>
        <v>0</v>
      </c>
      <c r="BF173" s="160">
        <f t="shared" si="15"/>
        <v>0</v>
      </c>
      <c r="BG173" s="160">
        <f t="shared" si="16"/>
        <v>0</v>
      </c>
      <c r="BH173" s="160">
        <f t="shared" si="17"/>
        <v>0</v>
      </c>
      <c r="BI173" s="160">
        <f t="shared" si="18"/>
        <v>0</v>
      </c>
      <c r="BJ173" s="14" t="s">
        <v>144</v>
      </c>
      <c r="BK173" s="160">
        <f t="shared" si="19"/>
        <v>0</v>
      </c>
      <c r="BL173" s="14" t="s">
        <v>192</v>
      </c>
      <c r="BM173" s="159" t="s">
        <v>485</v>
      </c>
    </row>
    <row r="174" spans="1:65" s="2" customFormat="1" ht="37.9" customHeight="1">
      <c r="A174" s="29"/>
      <c r="B174" s="146"/>
      <c r="C174" s="161" t="s">
        <v>226</v>
      </c>
      <c r="D174" s="161" t="s">
        <v>172</v>
      </c>
      <c r="E174" s="162" t="s">
        <v>930</v>
      </c>
      <c r="F174" s="163" t="s">
        <v>931</v>
      </c>
      <c r="G174" s="164" t="s">
        <v>423</v>
      </c>
      <c r="H174" s="165">
        <v>1</v>
      </c>
      <c r="I174" s="166"/>
      <c r="J174" s="167">
        <f t="shared" si="10"/>
        <v>0</v>
      </c>
      <c r="K174" s="168"/>
      <c r="L174" s="169"/>
      <c r="M174" s="170" t="s">
        <v>1</v>
      </c>
      <c r="N174" s="171" t="s">
        <v>38</v>
      </c>
      <c r="O174" s="58"/>
      <c r="P174" s="157">
        <f t="shared" si="11"/>
        <v>0</v>
      </c>
      <c r="Q174" s="157">
        <v>0</v>
      </c>
      <c r="R174" s="157">
        <f t="shared" si="12"/>
        <v>0</v>
      </c>
      <c r="S174" s="157">
        <v>0</v>
      </c>
      <c r="T174" s="157">
        <f t="shared" si="13"/>
        <v>0</v>
      </c>
      <c r="U174" s="158" t="s">
        <v>1</v>
      </c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183</v>
      </c>
      <c r="AT174" s="159" t="s">
        <v>172</v>
      </c>
      <c r="AU174" s="159" t="s">
        <v>144</v>
      </c>
      <c r="AY174" s="14" t="s">
        <v>138</v>
      </c>
      <c r="BE174" s="160">
        <f t="shared" si="14"/>
        <v>0</v>
      </c>
      <c r="BF174" s="160">
        <f t="shared" si="15"/>
        <v>0</v>
      </c>
      <c r="BG174" s="160">
        <f t="shared" si="16"/>
        <v>0</v>
      </c>
      <c r="BH174" s="160">
        <f t="shared" si="17"/>
        <v>0</v>
      </c>
      <c r="BI174" s="160">
        <f t="shared" si="18"/>
        <v>0</v>
      </c>
      <c r="BJ174" s="14" t="s">
        <v>144</v>
      </c>
      <c r="BK174" s="160">
        <f t="shared" si="19"/>
        <v>0</v>
      </c>
      <c r="BL174" s="14" t="s">
        <v>192</v>
      </c>
      <c r="BM174" s="159" t="s">
        <v>489</v>
      </c>
    </row>
    <row r="175" spans="1:65" s="2" customFormat="1" ht="16.5" customHeight="1">
      <c r="A175" s="29"/>
      <c r="B175" s="146"/>
      <c r="C175" s="161" t="s">
        <v>231</v>
      </c>
      <c r="D175" s="161" t="s">
        <v>172</v>
      </c>
      <c r="E175" s="162" t="s">
        <v>932</v>
      </c>
      <c r="F175" s="163" t="s">
        <v>933</v>
      </c>
      <c r="G175" s="164" t="s">
        <v>423</v>
      </c>
      <c r="H175" s="165">
        <v>1</v>
      </c>
      <c r="I175" s="166"/>
      <c r="J175" s="167">
        <f t="shared" si="10"/>
        <v>0</v>
      </c>
      <c r="K175" s="168"/>
      <c r="L175" s="169"/>
      <c r="M175" s="170" t="s">
        <v>1</v>
      </c>
      <c r="N175" s="171" t="s">
        <v>38</v>
      </c>
      <c r="O175" s="58"/>
      <c r="P175" s="157">
        <f t="shared" si="11"/>
        <v>0</v>
      </c>
      <c r="Q175" s="157">
        <v>0</v>
      </c>
      <c r="R175" s="157">
        <f t="shared" si="12"/>
        <v>0</v>
      </c>
      <c r="S175" s="157">
        <v>0</v>
      </c>
      <c r="T175" s="157">
        <f t="shared" si="13"/>
        <v>0</v>
      </c>
      <c r="U175" s="158" t="s">
        <v>1</v>
      </c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183</v>
      </c>
      <c r="AT175" s="159" t="s">
        <v>172</v>
      </c>
      <c r="AU175" s="159" t="s">
        <v>144</v>
      </c>
      <c r="AY175" s="14" t="s">
        <v>138</v>
      </c>
      <c r="BE175" s="160">
        <f t="shared" si="14"/>
        <v>0</v>
      </c>
      <c r="BF175" s="160">
        <f t="shared" si="15"/>
        <v>0</v>
      </c>
      <c r="BG175" s="160">
        <f t="shared" si="16"/>
        <v>0</v>
      </c>
      <c r="BH175" s="160">
        <f t="shared" si="17"/>
        <v>0</v>
      </c>
      <c r="BI175" s="160">
        <f t="shared" si="18"/>
        <v>0</v>
      </c>
      <c r="BJ175" s="14" t="s">
        <v>144</v>
      </c>
      <c r="BK175" s="160">
        <f t="shared" si="19"/>
        <v>0</v>
      </c>
      <c r="BL175" s="14" t="s">
        <v>192</v>
      </c>
      <c r="BM175" s="159" t="s">
        <v>445</v>
      </c>
    </row>
    <row r="176" spans="1:65" s="2" customFormat="1" ht="24.2" customHeight="1">
      <c r="A176" s="29"/>
      <c r="B176" s="146"/>
      <c r="C176" s="161" t="s">
        <v>567</v>
      </c>
      <c r="D176" s="161" t="s">
        <v>172</v>
      </c>
      <c r="E176" s="162" t="s">
        <v>934</v>
      </c>
      <c r="F176" s="163" t="s">
        <v>935</v>
      </c>
      <c r="G176" s="164" t="s">
        <v>423</v>
      </c>
      <c r="H176" s="165">
        <v>1</v>
      </c>
      <c r="I176" s="166"/>
      <c r="J176" s="167">
        <f t="shared" si="10"/>
        <v>0</v>
      </c>
      <c r="K176" s="168"/>
      <c r="L176" s="169"/>
      <c r="M176" s="170" t="s">
        <v>1</v>
      </c>
      <c r="N176" s="171" t="s">
        <v>38</v>
      </c>
      <c r="O176" s="58"/>
      <c r="P176" s="157">
        <f t="shared" si="11"/>
        <v>0</v>
      </c>
      <c r="Q176" s="157">
        <v>0</v>
      </c>
      <c r="R176" s="157">
        <f t="shared" si="12"/>
        <v>0</v>
      </c>
      <c r="S176" s="157">
        <v>0</v>
      </c>
      <c r="T176" s="157">
        <f t="shared" si="13"/>
        <v>0</v>
      </c>
      <c r="U176" s="158" t="s">
        <v>1</v>
      </c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183</v>
      </c>
      <c r="AT176" s="159" t="s">
        <v>172</v>
      </c>
      <c r="AU176" s="159" t="s">
        <v>144</v>
      </c>
      <c r="AY176" s="14" t="s">
        <v>138</v>
      </c>
      <c r="BE176" s="160">
        <f t="shared" si="14"/>
        <v>0</v>
      </c>
      <c r="BF176" s="160">
        <f t="shared" si="15"/>
        <v>0</v>
      </c>
      <c r="BG176" s="160">
        <f t="shared" si="16"/>
        <v>0</v>
      </c>
      <c r="BH176" s="160">
        <f t="shared" si="17"/>
        <v>0</v>
      </c>
      <c r="BI176" s="160">
        <f t="shared" si="18"/>
        <v>0</v>
      </c>
      <c r="BJ176" s="14" t="s">
        <v>144</v>
      </c>
      <c r="BK176" s="160">
        <f t="shared" si="19"/>
        <v>0</v>
      </c>
      <c r="BL176" s="14" t="s">
        <v>192</v>
      </c>
      <c r="BM176" s="159" t="s">
        <v>451</v>
      </c>
    </row>
    <row r="177" spans="1:65" s="12" customFormat="1" ht="22.9" customHeight="1">
      <c r="B177" s="133"/>
      <c r="D177" s="134" t="s">
        <v>71</v>
      </c>
      <c r="E177" s="144" t="s">
        <v>936</v>
      </c>
      <c r="F177" s="144" t="s">
        <v>937</v>
      </c>
      <c r="I177" s="136"/>
      <c r="J177" s="145">
        <f>BK177</f>
        <v>0</v>
      </c>
      <c r="L177" s="133"/>
      <c r="M177" s="138"/>
      <c r="N177" s="139"/>
      <c r="O177" s="139"/>
      <c r="P177" s="140">
        <f>SUM(P178:P182)</f>
        <v>0</v>
      </c>
      <c r="Q177" s="139"/>
      <c r="R177" s="140">
        <f>SUM(R178:R182)</f>
        <v>0</v>
      </c>
      <c r="S177" s="139"/>
      <c r="T177" s="140">
        <f>SUM(T178:T182)</f>
        <v>0</v>
      </c>
      <c r="U177" s="141"/>
      <c r="AR177" s="134" t="s">
        <v>144</v>
      </c>
      <c r="AT177" s="142" t="s">
        <v>71</v>
      </c>
      <c r="AU177" s="142" t="s">
        <v>80</v>
      </c>
      <c r="AY177" s="134" t="s">
        <v>138</v>
      </c>
      <c r="BK177" s="143">
        <f>SUM(BK178:BK182)</f>
        <v>0</v>
      </c>
    </row>
    <row r="178" spans="1:65" s="2" customFormat="1" ht="24.2" customHeight="1">
      <c r="A178" s="29"/>
      <c r="B178" s="146"/>
      <c r="C178" s="147" t="s">
        <v>682</v>
      </c>
      <c r="D178" s="147" t="s">
        <v>140</v>
      </c>
      <c r="E178" s="148" t="s">
        <v>938</v>
      </c>
      <c r="F178" s="149" t="s">
        <v>939</v>
      </c>
      <c r="G178" s="150" t="s">
        <v>186</v>
      </c>
      <c r="H178" s="151">
        <v>40</v>
      </c>
      <c r="I178" s="152"/>
      <c r="J178" s="153">
        <f>ROUND(I178*H178,2)</f>
        <v>0</v>
      </c>
      <c r="K178" s="154"/>
      <c r="L178" s="30"/>
      <c r="M178" s="155" t="s">
        <v>1</v>
      </c>
      <c r="N178" s="156" t="s">
        <v>38</v>
      </c>
      <c r="O178" s="58"/>
      <c r="P178" s="157">
        <f>O178*H178</f>
        <v>0</v>
      </c>
      <c r="Q178" s="157">
        <v>0</v>
      </c>
      <c r="R178" s="157">
        <f>Q178*H178</f>
        <v>0</v>
      </c>
      <c r="S178" s="157">
        <v>0</v>
      </c>
      <c r="T178" s="157">
        <f>S178*H178</f>
        <v>0</v>
      </c>
      <c r="U178" s="158" t="s">
        <v>1</v>
      </c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192</v>
      </c>
      <c r="AT178" s="159" t="s">
        <v>140</v>
      </c>
      <c r="AU178" s="159" t="s">
        <v>144</v>
      </c>
      <c r="AY178" s="14" t="s">
        <v>138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4" t="s">
        <v>144</v>
      </c>
      <c r="BK178" s="160">
        <f>ROUND(I178*H178,2)</f>
        <v>0</v>
      </c>
      <c r="BL178" s="14" t="s">
        <v>192</v>
      </c>
      <c r="BM178" s="159" t="s">
        <v>467</v>
      </c>
    </row>
    <row r="179" spans="1:65" s="2" customFormat="1" ht="24.2" customHeight="1">
      <c r="A179" s="29"/>
      <c r="B179" s="146"/>
      <c r="C179" s="147" t="s">
        <v>238</v>
      </c>
      <c r="D179" s="147" t="s">
        <v>140</v>
      </c>
      <c r="E179" s="148" t="s">
        <v>940</v>
      </c>
      <c r="F179" s="149" t="s">
        <v>941</v>
      </c>
      <c r="G179" s="150" t="s">
        <v>186</v>
      </c>
      <c r="H179" s="151">
        <v>5</v>
      </c>
      <c r="I179" s="152"/>
      <c r="J179" s="153">
        <f>ROUND(I179*H179,2)</f>
        <v>0</v>
      </c>
      <c r="K179" s="154"/>
      <c r="L179" s="30"/>
      <c r="M179" s="155" t="s">
        <v>1</v>
      </c>
      <c r="N179" s="156" t="s">
        <v>38</v>
      </c>
      <c r="O179" s="58"/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7">
        <f>S179*H179</f>
        <v>0</v>
      </c>
      <c r="U179" s="158" t="s">
        <v>1</v>
      </c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192</v>
      </c>
      <c r="AT179" s="159" t="s">
        <v>140</v>
      </c>
      <c r="AU179" s="159" t="s">
        <v>144</v>
      </c>
      <c r="AY179" s="14" t="s">
        <v>138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4" t="s">
        <v>144</v>
      </c>
      <c r="BK179" s="160">
        <f>ROUND(I179*H179,2)</f>
        <v>0</v>
      </c>
      <c r="BL179" s="14" t="s">
        <v>192</v>
      </c>
      <c r="BM179" s="159" t="s">
        <v>501</v>
      </c>
    </row>
    <row r="180" spans="1:65" s="2" customFormat="1" ht="24.2" customHeight="1">
      <c r="A180" s="29"/>
      <c r="B180" s="146"/>
      <c r="C180" s="147" t="s">
        <v>247</v>
      </c>
      <c r="D180" s="147" t="s">
        <v>140</v>
      </c>
      <c r="E180" s="148" t="s">
        <v>942</v>
      </c>
      <c r="F180" s="149" t="s">
        <v>943</v>
      </c>
      <c r="G180" s="150" t="s">
        <v>186</v>
      </c>
      <c r="H180" s="151">
        <v>40</v>
      </c>
      <c r="I180" s="152"/>
      <c r="J180" s="153">
        <f>ROUND(I180*H180,2)</f>
        <v>0</v>
      </c>
      <c r="K180" s="154"/>
      <c r="L180" s="30"/>
      <c r="M180" s="155" t="s">
        <v>1</v>
      </c>
      <c r="N180" s="156" t="s">
        <v>38</v>
      </c>
      <c r="O180" s="58"/>
      <c r="P180" s="157">
        <f>O180*H180</f>
        <v>0</v>
      </c>
      <c r="Q180" s="157">
        <v>0</v>
      </c>
      <c r="R180" s="157">
        <f>Q180*H180</f>
        <v>0</v>
      </c>
      <c r="S180" s="157">
        <v>0</v>
      </c>
      <c r="T180" s="157">
        <f>S180*H180</f>
        <v>0</v>
      </c>
      <c r="U180" s="158" t="s">
        <v>1</v>
      </c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192</v>
      </c>
      <c r="AT180" s="159" t="s">
        <v>140</v>
      </c>
      <c r="AU180" s="159" t="s">
        <v>144</v>
      </c>
      <c r="AY180" s="14" t="s">
        <v>138</v>
      </c>
      <c r="BE180" s="160">
        <f>IF(N180="základná",J180,0)</f>
        <v>0</v>
      </c>
      <c r="BF180" s="160">
        <f>IF(N180="znížená",J180,0)</f>
        <v>0</v>
      </c>
      <c r="BG180" s="160">
        <f>IF(N180="zákl. prenesená",J180,0)</f>
        <v>0</v>
      </c>
      <c r="BH180" s="160">
        <f>IF(N180="zníž. prenesená",J180,0)</f>
        <v>0</v>
      </c>
      <c r="BI180" s="160">
        <f>IF(N180="nulová",J180,0)</f>
        <v>0</v>
      </c>
      <c r="BJ180" s="14" t="s">
        <v>144</v>
      </c>
      <c r="BK180" s="160">
        <f>ROUND(I180*H180,2)</f>
        <v>0</v>
      </c>
      <c r="BL180" s="14" t="s">
        <v>192</v>
      </c>
      <c r="BM180" s="159" t="s">
        <v>504</v>
      </c>
    </row>
    <row r="181" spans="1:65" s="2" customFormat="1" ht="24.2" customHeight="1">
      <c r="A181" s="29"/>
      <c r="B181" s="146"/>
      <c r="C181" s="147" t="s">
        <v>252</v>
      </c>
      <c r="D181" s="147" t="s">
        <v>140</v>
      </c>
      <c r="E181" s="148" t="s">
        <v>944</v>
      </c>
      <c r="F181" s="149" t="s">
        <v>945</v>
      </c>
      <c r="G181" s="150" t="s">
        <v>186</v>
      </c>
      <c r="H181" s="151">
        <v>10</v>
      </c>
      <c r="I181" s="152"/>
      <c r="J181" s="153">
        <f>ROUND(I181*H181,2)</f>
        <v>0</v>
      </c>
      <c r="K181" s="154"/>
      <c r="L181" s="30"/>
      <c r="M181" s="155" t="s">
        <v>1</v>
      </c>
      <c r="N181" s="156" t="s">
        <v>38</v>
      </c>
      <c r="O181" s="58"/>
      <c r="P181" s="157">
        <f>O181*H181</f>
        <v>0</v>
      </c>
      <c r="Q181" s="157">
        <v>0</v>
      </c>
      <c r="R181" s="157">
        <f>Q181*H181</f>
        <v>0</v>
      </c>
      <c r="S181" s="157">
        <v>0</v>
      </c>
      <c r="T181" s="157">
        <f>S181*H181</f>
        <v>0</v>
      </c>
      <c r="U181" s="158" t="s">
        <v>1</v>
      </c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192</v>
      </c>
      <c r="AT181" s="159" t="s">
        <v>140</v>
      </c>
      <c r="AU181" s="159" t="s">
        <v>144</v>
      </c>
      <c r="AY181" s="14" t="s">
        <v>138</v>
      </c>
      <c r="BE181" s="160">
        <f>IF(N181="základná",J181,0)</f>
        <v>0</v>
      </c>
      <c r="BF181" s="160">
        <f>IF(N181="znížená",J181,0)</f>
        <v>0</v>
      </c>
      <c r="BG181" s="160">
        <f>IF(N181="zákl. prenesená",J181,0)</f>
        <v>0</v>
      </c>
      <c r="BH181" s="160">
        <f>IF(N181="zníž. prenesená",J181,0)</f>
        <v>0</v>
      </c>
      <c r="BI181" s="160">
        <f>IF(N181="nulová",J181,0)</f>
        <v>0</v>
      </c>
      <c r="BJ181" s="14" t="s">
        <v>144</v>
      </c>
      <c r="BK181" s="160">
        <f>ROUND(I181*H181,2)</f>
        <v>0</v>
      </c>
      <c r="BL181" s="14" t="s">
        <v>192</v>
      </c>
      <c r="BM181" s="159" t="s">
        <v>479</v>
      </c>
    </row>
    <row r="182" spans="1:65" s="2" customFormat="1" ht="16.5" customHeight="1">
      <c r="A182" s="29"/>
      <c r="B182" s="146"/>
      <c r="C182" s="147" t="s">
        <v>155</v>
      </c>
      <c r="D182" s="147" t="s">
        <v>140</v>
      </c>
      <c r="E182" s="148" t="s">
        <v>946</v>
      </c>
      <c r="F182" s="149" t="s">
        <v>947</v>
      </c>
      <c r="G182" s="150" t="s">
        <v>186</v>
      </c>
      <c r="H182" s="151">
        <v>95</v>
      </c>
      <c r="I182" s="152"/>
      <c r="J182" s="153">
        <f>ROUND(I182*H182,2)</f>
        <v>0</v>
      </c>
      <c r="K182" s="154"/>
      <c r="L182" s="30"/>
      <c r="M182" s="155" t="s">
        <v>1</v>
      </c>
      <c r="N182" s="156" t="s">
        <v>38</v>
      </c>
      <c r="O182" s="58"/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7">
        <f>S182*H182</f>
        <v>0</v>
      </c>
      <c r="U182" s="158" t="s">
        <v>1</v>
      </c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192</v>
      </c>
      <c r="AT182" s="159" t="s">
        <v>140</v>
      </c>
      <c r="AU182" s="159" t="s">
        <v>144</v>
      </c>
      <c r="AY182" s="14" t="s">
        <v>138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144</v>
      </c>
      <c r="BK182" s="160">
        <f>ROUND(I182*H182,2)</f>
        <v>0</v>
      </c>
      <c r="BL182" s="14" t="s">
        <v>192</v>
      </c>
      <c r="BM182" s="159" t="s">
        <v>509</v>
      </c>
    </row>
    <row r="183" spans="1:65" s="12" customFormat="1" ht="22.9" customHeight="1">
      <c r="B183" s="133"/>
      <c r="D183" s="134" t="s">
        <v>71</v>
      </c>
      <c r="E183" s="144" t="s">
        <v>830</v>
      </c>
      <c r="F183" s="144" t="s">
        <v>948</v>
      </c>
      <c r="I183" s="136"/>
      <c r="J183" s="145">
        <f>BK183</f>
        <v>0</v>
      </c>
      <c r="L183" s="133"/>
      <c r="M183" s="138"/>
      <c r="N183" s="139"/>
      <c r="O183" s="139"/>
      <c r="P183" s="140">
        <f>SUM(P184:P209)</f>
        <v>0</v>
      </c>
      <c r="Q183" s="139"/>
      <c r="R183" s="140">
        <f>SUM(R184:R209)</f>
        <v>0</v>
      </c>
      <c r="S183" s="139"/>
      <c r="T183" s="140">
        <f>SUM(T184:T209)</f>
        <v>0</v>
      </c>
      <c r="U183" s="141"/>
      <c r="AR183" s="134" t="s">
        <v>144</v>
      </c>
      <c r="AT183" s="142" t="s">
        <v>71</v>
      </c>
      <c r="AU183" s="142" t="s">
        <v>80</v>
      </c>
      <c r="AY183" s="134" t="s">
        <v>138</v>
      </c>
      <c r="BK183" s="143">
        <f>SUM(BK184:BK209)</f>
        <v>0</v>
      </c>
    </row>
    <row r="184" spans="1:65" s="2" customFormat="1" ht="16.5" customHeight="1">
      <c r="A184" s="29"/>
      <c r="B184" s="146"/>
      <c r="C184" s="147" t="s">
        <v>159</v>
      </c>
      <c r="D184" s="147" t="s">
        <v>140</v>
      </c>
      <c r="E184" s="148" t="s">
        <v>949</v>
      </c>
      <c r="F184" s="149" t="s">
        <v>950</v>
      </c>
      <c r="G184" s="150" t="s">
        <v>142</v>
      </c>
      <c r="H184" s="151">
        <v>1</v>
      </c>
      <c r="I184" s="152"/>
      <c r="J184" s="153">
        <f t="shared" ref="J184:J209" si="20">ROUND(I184*H184,2)</f>
        <v>0</v>
      </c>
      <c r="K184" s="154"/>
      <c r="L184" s="30"/>
      <c r="M184" s="155" t="s">
        <v>1</v>
      </c>
      <c r="N184" s="156" t="s">
        <v>38</v>
      </c>
      <c r="O184" s="58"/>
      <c r="P184" s="157">
        <f t="shared" ref="P184:P209" si="21">O184*H184</f>
        <v>0</v>
      </c>
      <c r="Q184" s="157">
        <v>0</v>
      </c>
      <c r="R184" s="157">
        <f t="shared" ref="R184:R209" si="22">Q184*H184</f>
        <v>0</v>
      </c>
      <c r="S184" s="157">
        <v>0</v>
      </c>
      <c r="T184" s="157">
        <f t="shared" ref="T184:T209" si="23">S184*H184</f>
        <v>0</v>
      </c>
      <c r="U184" s="158" t="s">
        <v>1</v>
      </c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192</v>
      </c>
      <c r="AT184" s="159" t="s">
        <v>140</v>
      </c>
      <c r="AU184" s="159" t="s">
        <v>144</v>
      </c>
      <c r="AY184" s="14" t="s">
        <v>138</v>
      </c>
      <c r="BE184" s="160">
        <f t="shared" ref="BE184:BE209" si="24">IF(N184="základná",J184,0)</f>
        <v>0</v>
      </c>
      <c r="BF184" s="160">
        <f t="shared" ref="BF184:BF209" si="25">IF(N184="znížená",J184,0)</f>
        <v>0</v>
      </c>
      <c r="BG184" s="160">
        <f t="shared" ref="BG184:BG209" si="26">IF(N184="zákl. prenesená",J184,0)</f>
        <v>0</v>
      </c>
      <c r="BH184" s="160">
        <f t="shared" ref="BH184:BH209" si="27">IF(N184="zníž. prenesená",J184,0)</f>
        <v>0</v>
      </c>
      <c r="BI184" s="160">
        <f t="shared" ref="BI184:BI209" si="28">IF(N184="nulová",J184,0)</f>
        <v>0</v>
      </c>
      <c r="BJ184" s="14" t="s">
        <v>144</v>
      </c>
      <c r="BK184" s="160">
        <f t="shared" ref="BK184:BK209" si="29">ROUND(I184*H184,2)</f>
        <v>0</v>
      </c>
      <c r="BL184" s="14" t="s">
        <v>192</v>
      </c>
      <c r="BM184" s="159" t="s">
        <v>512</v>
      </c>
    </row>
    <row r="185" spans="1:65" s="2" customFormat="1" ht="24.2" customHeight="1">
      <c r="A185" s="29"/>
      <c r="B185" s="146"/>
      <c r="C185" s="161" t="s">
        <v>183</v>
      </c>
      <c r="D185" s="161" t="s">
        <v>172</v>
      </c>
      <c r="E185" s="162" t="s">
        <v>951</v>
      </c>
      <c r="F185" s="163" t="s">
        <v>952</v>
      </c>
      <c r="G185" s="164" t="s">
        <v>142</v>
      </c>
      <c r="H185" s="165">
        <v>1</v>
      </c>
      <c r="I185" s="166"/>
      <c r="J185" s="167">
        <f t="shared" si="20"/>
        <v>0</v>
      </c>
      <c r="K185" s="168"/>
      <c r="L185" s="169"/>
      <c r="M185" s="170" t="s">
        <v>1</v>
      </c>
      <c r="N185" s="171" t="s">
        <v>38</v>
      </c>
      <c r="O185" s="58"/>
      <c r="P185" s="157">
        <f t="shared" si="21"/>
        <v>0</v>
      </c>
      <c r="Q185" s="157">
        <v>0</v>
      </c>
      <c r="R185" s="157">
        <f t="shared" si="22"/>
        <v>0</v>
      </c>
      <c r="S185" s="157">
        <v>0</v>
      </c>
      <c r="T185" s="157">
        <f t="shared" si="23"/>
        <v>0</v>
      </c>
      <c r="U185" s="158" t="s">
        <v>1</v>
      </c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183</v>
      </c>
      <c r="AT185" s="159" t="s">
        <v>172</v>
      </c>
      <c r="AU185" s="159" t="s">
        <v>144</v>
      </c>
      <c r="AY185" s="14" t="s">
        <v>138</v>
      </c>
      <c r="BE185" s="160">
        <f t="shared" si="24"/>
        <v>0</v>
      </c>
      <c r="BF185" s="160">
        <f t="shared" si="25"/>
        <v>0</v>
      </c>
      <c r="BG185" s="160">
        <f t="shared" si="26"/>
        <v>0</v>
      </c>
      <c r="BH185" s="160">
        <f t="shared" si="27"/>
        <v>0</v>
      </c>
      <c r="BI185" s="160">
        <f t="shared" si="28"/>
        <v>0</v>
      </c>
      <c r="BJ185" s="14" t="s">
        <v>144</v>
      </c>
      <c r="BK185" s="160">
        <f t="shared" si="29"/>
        <v>0</v>
      </c>
      <c r="BL185" s="14" t="s">
        <v>192</v>
      </c>
      <c r="BM185" s="159" t="s">
        <v>516</v>
      </c>
    </row>
    <row r="186" spans="1:65" s="2" customFormat="1" ht="16.5" customHeight="1">
      <c r="A186" s="29"/>
      <c r="B186" s="146"/>
      <c r="C186" s="147" t="s">
        <v>188</v>
      </c>
      <c r="D186" s="147" t="s">
        <v>140</v>
      </c>
      <c r="E186" s="148" t="s">
        <v>949</v>
      </c>
      <c r="F186" s="149" t="s">
        <v>950</v>
      </c>
      <c r="G186" s="150" t="s">
        <v>142</v>
      </c>
      <c r="H186" s="151">
        <v>24</v>
      </c>
      <c r="I186" s="152"/>
      <c r="J186" s="153">
        <f t="shared" si="20"/>
        <v>0</v>
      </c>
      <c r="K186" s="154"/>
      <c r="L186" s="30"/>
      <c r="M186" s="155" t="s">
        <v>1</v>
      </c>
      <c r="N186" s="156" t="s">
        <v>38</v>
      </c>
      <c r="O186" s="58"/>
      <c r="P186" s="157">
        <f t="shared" si="21"/>
        <v>0</v>
      </c>
      <c r="Q186" s="157">
        <v>0</v>
      </c>
      <c r="R186" s="157">
        <f t="shared" si="22"/>
        <v>0</v>
      </c>
      <c r="S186" s="157">
        <v>0</v>
      </c>
      <c r="T186" s="157">
        <f t="shared" si="23"/>
        <v>0</v>
      </c>
      <c r="U186" s="158" t="s">
        <v>1</v>
      </c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192</v>
      </c>
      <c r="AT186" s="159" t="s">
        <v>140</v>
      </c>
      <c r="AU186" s="159" t="s">
        <v>144</v>
      </c>
      <c r="AY186" s="14" t="s">
        <v>138</v>
      </c>
      <c r="BE186" s="160">
        <f t="shared" si="24"/>
        <v>0</v>
      </c>
      <c r="BF186" s="160">
        <f t="shared" si="25"/>
        <v>0</v>
      </c>
      <c r="BG186" s="160">
        <f t="shared" si="26"/>
        <v>0</v>
      </c>
      <c r="BH186" s="160">
        <f t="shared" si="27"/>
        <v>0</v>
      </c>
      <c r="BI186" s="160">
        <f t="shared" si="28"/>
        <v>0</v>
      </c>
      <c r="BJ186" s="14" t="s">
        <v>144</v>
      </c>
      <c r="BK186" s="160">
        <f t="shared" si="29"/>
        <v>0</v>
      </c>
      <c r="BL186" s="14" t="s">
        <v>192</v>
      </c>
      <c r="BM186" s="159" t="s">
        <v>517</v>
      </c>
    </row>
    <row r="187" spans="1:65" s="2" customFormat="1" ht="24.2" customHeight="1">
      <c r="A187" s="29"/>
      <c r="B187" s="146"/>
      <c r="C187" s="161" t="s">
        <v>216</v>
      </c>
      <c r="D187" s="161" t="s">
        <v>172</v>
      </c>
      <c r="E187" s="162" t="s">
        <v>953</v>
      </c>
      <c r="F187" s="163" t="s">
        <v>954</v>
      </c>
      <c r="G187" s="164" t="s">
        <v>142</v>
      </c>
      <c r="H187" s="165">
        <v>24</v>
      </c>
      <c r="I187" s="166"/>
      <c r="J187" s="167">
        <f t="shared" si="20"/>
        <v>0</v>
      </c>
      <c r="K187" s="168"/>
      <c r="L187" s="169"/>
      <c r="M187" s="170" t="s">
        <v>1</v>
      </c>
      <c r="N187" s="171" t="s">
        <v>38</v>
      </c>
      <c r="O187" s="58"/>
      <c r="P187" s="157">
        <f t="shared" si="21"/>
        <v>0</v>
      </c>
      <c r="Q187" s="157">
        <v>0</v>
      </c>
      <c r="R187" s="157">
        <f t="shared" si="22"/>
        <v>0</v>
      </c>
      <c r="S187" s="157">
        <v>0</v>
      </c>
      <c r="T187" s="157">
        <f t="shared" si="23"/>
        <v>0</v>
      </c>
      <c r="U187" s="158" t="s">
        <v>1</v>
      </c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183</v>
      </c>
      <c r="AT187" s="159" t="s">
        <v>172</v>
      </c>
      <c r="AU187" s="159" t="s">
        <v>144</v>
      </c>
      <c r="AY187" s="14" t="s">
        <v>138</v>
      </c>
      <c r="BE187" s="160">
        <f t="shared" si="24"/>
        <v>0</v>
      </c>
      <c r="BF187" s="160">
        <f t="shared" si="25"/>
        <v>0</v>
      </c>
      <c r="BG187" s="160">
        <f t="shared" si="26"/>
        <v>0</v>
      </c>
      <c r="BH187" s="160">
        <f t="shared" si="27"/>
        <v>0</v>
      </c>
      <c r="BI187" s="160">
        <f t="shared" si="28"/>
        <v>0</v>
      </c>
      <c r="BJ187" s="14" t="s">
        <v>144</v>
      </c>
      <c r="BK187" s="160">
        <f t="shared" si="29"/>
        <v>0</v>
      </c>
      <c r="BL187" s="14" t="s">
        <v>192</v>
      </c>
      <c r="BM187" s="159" t="s">
        <v>490</v>
      </c>
    </row>
    <row r="188" spans="1:65" s="2" customFormat="1" ht="16.5" customHeight="1">
      <c r="A188" s="29"/>
      <c r="B188" s="146"/>
      <c r="C188" s="147" t="s">
        <v>220</v>
      </c>
      <c r="D188" s="147" t="s">
        <v>140</v>
      </c>
      <c r="E188" s="148" t="s">
        <v>955</v>
      </c>
      <c r="F188" s="149" t="s">
        <v>956</v>
      </c>
      <c r="G188" s="150" t="s">
        <v>142</v>
      </c>
      <c r="H188" s="151">
        <v>2</v>
      </c>
      <c r="I188" s="152"/>
      <c r="J188" s="153">
        <f t="shared" si="20"/>
        <v>0</v>
      </c>
      <c r="K188" s="154"/>
      <c r="L188" s="30"/>
      <c r="M188" s="155" t="s">
        <v>1</v>
      </c>
      <c r="N188" s="156" t="s">
        <v>38</v>
      </c>
      <c r="O188" s="58"/>
      <c r="P188" s="157">
        <f t="shared" si="21"/>
        <v>0</v>
      </c>
      <c r="Q188" s="157">
        <v>0</v>
      </c>
      <c r="R188" s="157">
        <f t="shared" si="22"/>
        <v>0</v>
      </c>
      <c r="S188" s="157">
        <v>0</v>
      </c>
      <c r="T188" s="157">
        <f t="shared" si="23"/>
        <v>0</v>
      </c>
      <c r="U188" s="158" t="s">
        <v>1</v>
      </c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192</v>
      </c>
      <c r="AT188" s="159" t="s">
        <v>140</v>
      </c>
      <c r="AU188" s="159" t="s">
        <v>144</v>
      </c>
      <c r="AY188" s="14" t="s">
        <v>138</v>
      </c>
      <c r="BE188" s="160">
        <f t="shared" si="24"/>
        <v>0</v>
      </c>
      <c r="BF188" s="160">
        <f t="shared" si="25"/>
        <v>0</v>
      </c>
      <c r="BG188" s="160">
        <f t="shared" si="26"/>
        <v>0</v>
      </c>
      <c r="BH188" s="160">
        <f t="shared" si="27"/>
        <v>0</v>
      </c>
      <c r="BI188" s="160">
        <f t="shared" si="28"/>
        <v>0</v>
      </c>
      <c r="BJ188" s="14" t="s">
        <v>144</v>
      </c>
      <c r="BK188" s="160">
        <f t="shared" si="29"/>
        <v>0</v>
      </c>
      <c r="BL188" s="14" t="s">
        <v>192</v>
      </c>
      <c r="BM188" s="159" t="s">
        <v>496</v>
      </c>
    </row>
    <row r="189" spans="1:65" s="2" customFormat="1" ht="21.75" customHeight="1">
      <c r="A189" s="29"/>
      <c r="B189" s="146"/>
      <c r="C189" s="161" t="s">
        <v>340</v>
      </c>
      <c r="D189" s="161" t="s">
        <v>172</v>
      </c>
      <c r="E189" s="162" t="s">
        <v>957</v>
      </c>
      <c r="F189" s="163" t="s">
        <v>958</v>
      </c>
      <c r="G189" s="164" t="s">
        <v>142</v>
      </c>
      <c r="H189" s="165">
        <v>2</v>
      </c>
      <c r="I189" s="166"/>
      <c r="J189" s="167">
        <f t="shared" si="20"/>
        <v>0</v>
      </c>
      <c r="K189" s="168"/>
      <c r="L189" s="169"/>
      <c r="M189" s="170" t="s">
        <v>1</v>
      </c>
      <c r="N189" s="171" t="s">
        <v>38</v>
      </c>
      <c r="O189" s="58"/>
      <c r="P189" s="157">
        <f t="shared" si="21"/>
        <v>0</v>
      </c>
      <c r="Q189" s="157">
        <v>0</v>
      </c>
      <c r="R189" s="157">
        <f t="shared" si="22"/>
        <v>0</v>
      </c>
      <c r="S189" s="157">
        <v>0</v>
      </c>
      <c r="T189" s="157">
        <f t="shared" si="23"/>
        <v>0</v>
      </c>
      <c r="U189" s="158" t="s">
        <v>1</v>
      </c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183</v>
      </c>
      <c r="AT189" s="159" t="s">
        <v>172</v>
      </c>
      <c r="AU189" s="159" t="s">
        <v>144</v>
      </c>
      <c r="AY189" s="14" t="s">
        <v>138</v>
      </c>
      <c r="BE189" s="160">
        <f t="shared" si="24"/>
        <v>0</v>
      </c>
      <c r="BF189" s="160">
        <f t="shared" si="25"/>
        <v>0</v>
      </c>
      <c r="BG189" s="160">
        <f t="shared" si="26"/>
        <v>0</v>
      </c>
      <c r="BH189" s="160">
        <f t="shared" si="27"/>
        <v>0</v>
      </c>
      <c r="BI189" s="160">
        <f t="shared" si="28"/>
        <v>0</v>
      </c>
      <c r="BJ189" s="14" t="s">
        <v>144</v>
      </c>
      <c r="BK189" s="160">
        <f t="shared" si="29"/>
        <v>0</v>
      </c>
      <c r="BL189" s="14" t="s">
        <v>192</v>
      </c>
      <c r="BM189" s="159" t="s">
        <v>523</v>
      </c>
    </row>
    <row r="190" spans="1:65" s="2" customFormat="1" ht="21.75" customHeight="1">
      <c r="A190" s="29"/>
      <c r="B190" s="146"/>
      <c r="C190" s="147" t="s">
        <v>333</v>
      </c>
      <c r="D190" s="147" t="s">
        <v>140</v>
      </c>
      <c r="E190" s="148" t="s">
        <v>959</v>
      </c>
      <c r="F190" s="149" t="s">
        <v>960</v>
      </c>
      <c r="G190" s="150" t="s">
        <v>142</v>
      </c>
      <c r="H190" s="151">
        <v>15</v>
      </c>
      <c r="I190" s="152"/>
      <c r="J190" s="153">
        <f t="shared" si="20"/>
        <v>0</v>
      </c>
      <c r="K190" s="154"/>
      <c r="L190" s="30"/>
      <c r="M190" s="155" t="s">
        <v>1</v>
      </c>
      <c r="N190" s="156" t="s">
        <v>38</v>
      </c>
      <c r="O190" s="58"/>
      <c r="P190" s="157">
        <f t="shared" si="21"/>
        <v>0</v>
      </c>
      <c r="Q190" s="157">
        <v>0</v>
      </c>
      <c r="R190" s="157">
        <f t="shared" si="22"/>
        <v>0</v>
      </c>
      <c r="S190" s="157">
        <v>0</v>
      </c>
      <c r="T190" s="157">
        <f t="shared" si="23"/>
        <v>0</v>
      </c>
      <c r="U190" s="158" t="s">
        <v>1</v>
      </c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192</v>
      </c>
      <c r="AT190" s="159" t="s">
        <v>140</v>
      </c>
      <c r="AU190" s="159" t="s">
        <v>144</v>
      </c>
      <c r="AY190" s="14" t="s">
        <v>138</v>
      </c>
      <c r="BE190" s="160">
        <f t="shared" si="24"/>
        <v>0</v>
      </c>
      <c r="BF190" s="160">
        <f t="shared" si="25"/>
        <v>0</v>
      </c>
      <c r="BG190" s="160">
        <f t="shared" si="26"/>
        <v>0</v>
      </c>
      <c r="BH190" s="160">
        <f t="shared" si="27"/>
        <v>0</v>
      </c>
      <c r="BI190" s="160">
        <f t="shared" si="28"/>
        <v>0</v>
      </c>
      <c r="BJ190" s="14" t="s">
        <v>144</v>
      </c>
      <c r="BK190" s="160">
        <f t="shared" si="29"/>
        <v>0</v>
      </c>
      <c r="BL190" s="14" t="s">
        <v>192</v>
      </c>
      <c r="BM190" s="159" t="s">
        <v>530</v>
      </c>
    </row>
    <row r="191" spans="1:65" s="2" customFormat="1" ht="21.75" customHeight="1">
      <c r="A191" s="29"/>
      <c r="B191" s="146"/>
      <c r="C191" s="161" t="s">
        <v>394</v>
      </c>
      <c r="D191" s="161" t="s">
        <v>172</v>
      </c>
      <c r="E191" s="162" t="s">
        <v>961</v>
      </c>
      <c r="F191" s="163" t="s">
        <v>962</v>
      </c>
      <c r="G191" s="164" t="s">
        <v>142</v>
      </c>
      <c r="H191" s="165">
        <v>2</v>
      </c>
      <c r="I191" s="166"/>
      <c r="J191" s="167">
        <f t="shared" si="20"/>
        <v>0</v>
      </c>
      <c r="K191" s="168"/>
      <c r="L191" s="169"/>
      <c r="M191" s="170" t="s">
        <v>1</v>
      </c>
      <c r="N191" s="171" t="s">
        <v>38</v>
      </c>
      <c r="O191" s="58"/>
      <c r="P191" s="157">
        <f t="shared" si="21"/>
        <v>0</v>
      </c>
      <c r="Q191" s="157">
        <v>0</v>
      </c>
      <c r="R191" s="157">
        <f t="shared" si="22"/>
        <v>0</v>
      </c>
      <c r="S191" s="157">
        <v>0</v>
      </c>
      <c r="T191" s="157">
        <f t="shared" si="23"/>
        <v>0</v>
      </c>
      <c r="U191" s="158" t="s">
        <v>1</v>
      </c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183</v>
      </c>
      <c r="AT191" s="159" t="s">
        <v>172</v>
      </c>
      <c r="AU191" s="159" t="s">
        <v>144</v>
      </c>
      <c r="AY191" s="14" t="s">
        <v>138</v>
      </c>
      <c r="BE191" s="160">
        <f t="shared" si="24"/>
        <v>0</v>
      </c>
      <c r="BF191" s="160">
        <f t="shared" si="25"/>
        <v>0</v>
      </c>
      <c r="BG191" s="160">
        <f t="shared" si="26"/>
        <v>0</v>
      </c>
      <c r="BH191" s="160">
        <f t="shared" si="27"/>
        <v>0</v>
      </c>
      <c r="BI191" s="160">
        <f t="shared" si="28"/>
        <v>0</v>
      </c>
      <c r="BJ191" s="14" t="s">
        <v>144</v>
      </c>
      <c r="BK191" s="160">
        <f t="shared" si="29"/>
        <v>0</v>
      </c>
      <c r="BL191" s="14" t="s">
        <v>192</v>
      </c>
      <c r="BM191" s="159" t="s">
        <v>567</v>
      </c>
    </row>
    <row r="192" spans="1:65" s="2" customFormat="1" ht="21.75" customHeight="1">
      <c r="A192" s="29"/>
      <c r="B192" s="146"/>
      <c r="C192" s="161" t="s">
        <v>311</v>
      </c>
      <c r="D192" s="161" t="s">
        <v>172</v>
      </c>
      <c r="E192" s="162" t="s">
        <v>963</v>
      </c>
      <c r="F192" s="163" t="s">
        <v>964</v>
      </c>
      <c r="G192" s="164" t="s">
        <v>142</v>
      </c>
      <c r="H192" s="165">
        <v>12</v>
      </c>
      <c r="I192" s="166"/>
      <c r="J192" s="167">
        <f t="shared" si="20"/>
        <v>0</v>
      </c>
      <c r="K192" s="168"/>
      <c r="L192" s="169"/>
      <c r="M192" s="170" t="s">
        <v>1</v>
      </c>
      <c r="N192" s="171" t="s">
        <v>38</v>
      </c>
      <c r="O192" s="58"/>
      <c r="P192" s="157">
        <f t="shared" si="21"/>
        <v>0</v>
      </c>
      <c r="Q192" s="157">
        <v>0</v>
      </c>
      <c r="R192" s="157">
        <f t="shared" si="22"/>
        <v>0</v>
      </c>
      <c r="S192" s="157">
        <v>0</v>
      </c>
      <c r="T192" s="157">
        <f t="shared" si="23"/>
        <v>0</v>
      </c>
      <c r="U192" s="158" t="s">
        <v>1</v>
      </c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183</v>
      </c>
      <c r="AT192" s="159" t="s">
        <v>172</v>
      </c>
      <c r="AU192" s="159" t="s">
        <v>144</v>
      </c>
      <c r="AY192" s="14" t="s">
        <v>138</v>
      </c>
      <c r="BE192" s="160">
        <f t="shared" si="24"/>
        <v>0</v>
      </c>
      <c r="BF192" s="160">
        <f t="shared" si="25"/>
        <v>0</v>
      </c>
      <c r="BG192" s="160">
        <f t="shared" si="26"/>
        <v>0</v>
      </c>
      <c r="BH192" s="160">
        <f t="shared" si="27"/>
        <v>0</v>
      </c>
      <c r="BI192" s="160">
        <f t="shared" si="28"/>
        <v>0</v>
      </c>
      <c r="BJ192" s="14" t="s">
        <v>144</v>
      </c>
      <c r="BK192" s="160">
        <f t="shared" si="29"/>
        <v>0</v>
      </c>
      <c r="BL192" s="14" t="s">
        <v>192</v>
      </c>
      <c r="BM192" s="159" t="s">
        <v>599</v>
      </c>
    </row>
    <row r="193" spans="1:65" s="2" customFormat="1" ht="24.2" customHeight="1">
      <c r="A193" s="29"/>
      <c r="B193" s="146"/>
      <c r="C193" s="161" t="s">
        <v>315</v>
      </c>
      <c r="D193" s="161" t="s">
        <v>172</v>
      </c>
      <c r="E193" s="162" t="s">
        <v>965</v>
      </c>
      <c r="F193" s="163" t="s">
        <v>966</v>
      </c>
      <c r="G193" s="164" t="s">
        <v>142</v>
      </c>
      <c r="H193" s="165">
        <v>1</v>
      </c>
      <c r="I193" s="166"/>
      <c r="J193" s="167">
        <f t="shared" si="20"/>
        <v>0</v>
      </c>
      <c r="K193" s="168"/>
      <c r="L193" s="169"/>
      <c r="M193" s="170" t="s">
        <v>1</v>
      </c>
      <c r="N193" s="171" t="s">
        <v>38</v>
      </c>
      <c r="O193" s="58"/>
      <c r="P193" s="157">
        <f t="shared" si="21"/>
        <v>0</v>
      </c>
      <c r="Q193" s="157">
        <v>0</v>
      </c>
      <c r="R193" s="157">
        <f t="shared" si="22"/>
        <v>0</v>
      </c>
      <c r="S193" s="157">
        <v>0</v>
      </c>
      <c r="T193" s="157">
        <f t="shared" si="23"/>
        <v>0</v>
      </c>
      <c r="U193" s="158" t="s">
        <v>1</v>
      </c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183</v>
      </c>
      <c r="AT193" s="159" t="s">
        <v>172</v>
      </c>
      <c r="AU193" s="159" t="s">
        <v>144</v>
      </c>
      <c r="AY193" s="14" t="s">
        <v>138</v>
      </c>
      <c r="BE193" s="160">
        <f t="shared" si="24"/>
        <v>0</v>
      </c>
      <c r="BF193" s="160">
        <f t="shared" si="25"/>
        <v>0</v>
      </c>
      <c r="BG193" s="160">
        <f t="shared" si="26"/>
        <v>0</v>
      </c>
      <c r="BH193" s="160">
        <f t="shared" si="27"/>
        <v>0</v>
      </c>
      <c r="BI193" s="160">
        <f t="shared" si="28"/>
        <v>0</v>
      </c>
      <c r="BJ193" s="14" t="s">
        <v>144</v>
      </c>
      <c r="BK193" s="160">
        <f t="shared" si="29"/>
        <v>0</v>
      </c>
      <c r="BL193" s="14" t="s">
        <v>192</v>
      </c>
      <c r="BM193" s="159" t="s">
        <v>532</v>
      </c>
    </row>
    <row r="194" spans="1:65" s="2" customFormat="1" ht="24.2" customHeight="1">
      <c r="A194" s="29"/>
      <c r="B194" s="146"/>
      <c r="C194" s="147" t="s">
        <v>323</v>
      </c>
      <c r="D194" s="147" t="s">
        <v>140</v>
      </c>
      <c r="E194" s="148" t="s">
        <v>967</v>
      </c>
      <c r="F194" s="149" t="s">
        <v>968</v>
      </c>
      <c r="G194" s="150" t="s">
        <v>142</v>
      </c>
      <c r="H194" s="151">
        <v>6</v>
      </c>
      <c r="I194" s="152"/>
      <c r="J194" s="153">
        <f t="shared" si="20"/>
        <v>0</v>
      </c>
      <c r="K194" s="154"/>
      <c r="L194" s="30"/>
      <c r="M194" s="155" t="s">
        <v>1</v>
      </c>
      <c r="N194" s="156" t="s">
        <v>38</v>
      </c>
      <c r="O194" s="58"/>
      <c r="P194" s="157">
        <f t="shared" si="21"/>
        <v>0</v>
      </c>
      <c r="Q194" s="157">
        <v>0</v>
      </c>
      <c r="R194" s="157">
        <f t="shared" si="22"/>
        <v>0</v>
      </c>
      <c r="S194" s="157">
        <v>0</v>
      </c>
      <c r="T194" s="157">
        <f t="shared" si="23"/>
        <v>0</v>
      </c>
      <c r="U194" s="158" t="s">
        <v>1</v>
      </c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192</v>
      </c>
      <c r="AT194" s="159" t="s">
        <v>140</v>
      </c>
      <c r="AU194" s="159" t="s">
        <v>144</v>
      </c>
      <c r="AY194" s="14" t="s">
        <v>138</v>
      </c>
      <c r="BE194" s="160">
        <f t="shared" si="24"/>
        <v>0</v>
      </c>
      <c r="BF194" s="160">
        <f t="shared" si="25"/>
        <v>0</v>
      </c>
      <c r="BG194" s="160">
        <f t="shared" si="26"/>
        <v>0</v>
      </c>
      <c r="BH194" s="160">
        <f t="shared" si="27"/>
        <v>0</v>
      </c>
      <c r="BI194" s="160">
        <f t="shared" si="28"/>
        <v>0</v>
      </c>
      <c r="BJ194" s="14" t="s">
        <v>144</v>
      </c>
      <c r="BK194" s="160">
        <f t="shared" si="29"/>
        <v>0</v>
      </c>
      <c r="BL194" s="14" t="s">
        <v>192</v>
      </c>
      <c r="BM194" s="159" t="s">
        <v>535</v>
      </c>
    </row>
    <row r="195" spans="1:65" s="2" customFormat="1" ht="33" customHeight="1">
      <c r="A195" s="29"/>
      <c r="B195" s="146"/>
      <c r="C195" s="161" t="s">
        <v>367</v>
      </c>
      <c r="D195" s="161" t="s">
        <v>172</v>
      </c>
      <c r="E195" s="162" t="s">
        <v>969</v>
      </c>
      <c r="F195" s="163" t="s">
        <v>970</v>
      </c>
      <c r="G195" s="164" t="s">
        <v>142</v>
      </c>
      <c r="H195" s="165">
        <v>6</v>
      </c>
      <c r="I195" s="166"/>
      <c r="J195" s="167">
        <f t="shared" si="20"/>
        <v>0</v>
      </c>
      <c r="K195" s="168"/>
      <c r="L195" s="169"/>
      <c r="M195" s="170" t="s">
        <v>1</v>
      </c>
      <c r="N195" s="171" t="s">
        <v>38</v>
      </c>
      <c r="O195" s="58"/>
      <c r="P195" s="157">
        <f t="shared" si="21"/>
        <v>0</v>
      </c>
      <c r="Q195" s="157">
        <v>0</v>
      </c>
      <c r="R195" s="157">
        <f t="shared" si="22"/>
        <v>0</v>
      </c>
      <c r="S195" s="157">
        <v>0</v>
      </c>
      <c r="T195" s="157">
        <f t="shared" si="23"/>
        <v>0</v>
      </c>
      <c r="U195" s="158" t="s">
        <v>1</v>
      </c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183</v>
      </c>
      <c r="AT195" s="159" t="s">
        <v>172</v>
      </c>
      <c r="AU195" s="159" t="s">
        <v>144</v>
      </c>
      <c r="AY195" s="14" t="s">
        <v>138</v>
      </c>
      <c r="BE195" s="160">
        <f t="shared" si="24"/>
        <v>0</v>
      </c>
      <c r="BF195" s="160">
        <f t="shared" si="25"/>
        <v>0</v>
      </c>
      <c r="BG195" s="160">
        <f t="shared" si="26"/>
        <v>0</v>
      </c>
      <c r="BH195" s="160">
        <f t="shared" si="27"/>
        <v>0</v>
      </c>
      <c r="BI195" s="160">
        <f t="shared" si="28"/>
        <v>0</v>
      </c>
      <c r="BJ195" s="14" t="s">
        <v>144</v>
      </c>
      <c r="BK195" s="160">
        <f t="shared" si="29"/>
        <v>0</v>
      </c>
      <c r="BL195" s="14" t="s">
        <v>192</v>
      </c>
      <c r="BM195" s="159" t="s">
        <v>537</v>
      </c>
    </row>
    <row r="196" spans="1:65" s="2" customFormat="1" ht="21.75" customHeight="1">
      <c r="A196" s="29"/>
      <c r="B196" s="146"/>
      <c r="C196" s="147" t="s">
        <v>390</v>
      </c>
      <c r="D196" s="147" t="s">
        <v>140</v>
      </c>
      <c r="E196" s="148" t="s">
        <v>971</v>
      </c>
      <c r="F196" s="149" t="s">
        <v>972</v>
      </c>
      <c r="G196" s="150" t="s">
        <v>234</v>
      </c>
      <c r="H196" s="151">
        <v>3</v>
      </c>
      <c r="I196" s="152"/>
      <c r="J196" s="153">
        <f t="shared" si="20"/>
        <v>0</v>
      </c>
      <c r="K196" s="154"/>
      <c r="L196" s="30"/>
      <c r="M196" s="155" t="s">
        <v>1</v>
      </c>
      <c r="N196" s="156" t="s">
        <v>38</v>
      </c>
      <c r="O196" s="58"/>
      <c r="P196" s="157">
        <f t="shared" si="21"/>
        <v>0</v>
      </c>
      <c r="Q196" s="157">
        <v>0</v>
      </c>
      <c r="R196" s="157">
        <f t="shared" si="22"/>
        <v>0</v>
      </c>
      <c r="S196" s="157">
        <v>0</v>
      </c>
      <c r="T196" s="157">
        <f t="shared" si="23"/>
        <v>0</v>
      </c>
      <c r="U196" s="158" t="s">
        <v>1</v>
      </c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192</v>
      </c>
      <c r="AT196" s="159" t="s">
        <v>140</v>
      </c>
      <c r="AU196" s="159" t="s">
        <v>144</v>
      </c>
      <c r="AY196" s="14" t="s">
        <v>138</v>
      </c>
      <c r="BE196" s="160">
        <f t="shared" si="24"/>
        <v>0</v>
      </c>
      <c r="BF196" s="160">
        <f t="shared" si="25"/>
        <v>0</v>
      </c>
      <c r="BG196" s="160">
        <f t="shared" si="26"/>
        <v>0</v>
      </c>
      <c r="BH196" s="160">
        <f t="shared" si="27"/>
        <v>0</v>
      </c>
      <c r="BI196" s="160">
        <f t="shared" si="28"/>
        <v>0</v>
      </c>
      <c r="BJ196" s="14" t="s">
        <v>144</v>
      </c>
      <c r="BK196" s="160">
        <f t="shared" si="29"/>
        <v>0</v>
      </c>
      <c r="BL196" s="14" t="s">
        <v>192</v>
      </c>
      <c r="BM196" s="159" t="s">
        <v>541</v>
      </c>
    </row>
    <row r="197" spans="1:65" s="2" customFormat="1" ht="49.15" customHeight="1">
      <c r="A197" s="29"/>
      <c r="B197" s="146"/>
      <c r="C197" s="161" t="s">
        <v>382</v>
      </c>
      <c r="D197" s="161" t="s">
        <v>172</v>
      </c>
      <c r="E197" s="162" t="s">
        <v>973</v>
      </c>
      <c r="F197" s="163" t="s">
        <v>974</v>
      </c>
      <c r="G197" s="164" t="s">
        <v>142</v>
      </c>
      <c r="H197" s="165">
        <v>3</v>
      </c>
      <c r="I197" s="166"/>
      <c r="J197" s="167">
        <f t="shared" si="20"/>
        <v>0</v>
      </c>
      <c r="K197" s="168"/>
      <c r="L197" s="169"/>
      <c r="M197" s="170" t="s">
        <v>1</v>
      </c>
      <c r="N197" s="171" t="s">
        <v>38</v>
      </c>
      <c r="O197" s="58"/>
      <c r="P197" s="157">
        <f t="shared" si="21"/>
        <v>0</v>
      </c>
      <c r="Q197" s="157">
        <v>0</v>
      </c>
      <c r="R197" s="157">
        <f t="shared" si="22"/>
        <v>0</v>
      </c>
      <c r="S197" s="157">
        <v>0</v>
      </c>
      <c r="T197" s="157">
        <f t="shared" si="23"/>
        <v>0</v>
      </c>
      <c r="U197" s="158" t="s">
        <v>1</v>
      </c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183</v>
      </c>
      <c r="AT197" s="159" t="s">
        <v>172</v>
      </c>
      <c r="AU197" s="159" t="s">
        <v>144</v>
      </c>
      <c r="AY197" s="14" t="s">
        <v>138</v>
      </c>
      <c r="BE197" s="160">
        <f t="shared" si="24"/>
        <v>0</v>
      </c>
      <c r="BF197" s="160">
        <f t="shared" si="25"/>
        <v>0</v>
      </c>
      <c r="BG197" s="160">
        <f t="shared" si="26"/>
        <v>0</v>
      </c>
      <c r="BH197" s="160">
        <f t="shared" si="27"/>
        <v>0</v>
      </c>
      <c r="BI197" s="160">
        <f t="shared" si="28"/>
        <v>0</v>
      </c>
      <c r="BJ197" s="14" t="s">
        <v>144</v>
      </c>
      <c r="BK197" s="160">
        <f t="shared" si="29"/>
        <v>0</v>
      </c>
      <c r="BL197" s="14" t="s">
        <v>192</v>
      </c>
      <c r="BM197" s="159" t="s">
        <v>654</v>
      </c>
    </row>
    <row r="198" spans="1:65" s="2" customFormat="1" ht="24.2" customHeight="1">
      <c r="A198" s="29"/>
      <c r="B198" s="146"/>
      <c r="C198" s="147" t="s">
        <v>378</v>
      </c>
      <c r="D198" s="147" t="s">
        <v>140</v>
      </c>
      <c r="E198" s="148" t="s">
        <v>975</v>
      </c>
      <c r="F198" s="149" t="s">
        <v>976</v>
      </c>
      <c r="G198" s="150" t="s">
        <v>142</v>
      </c>
      <c r="H198" s="151">
        <v>1</v>
      </c>
      <c r="I198" s="152"/>
      <c r="J198" s="153">
        <f t="shared" si="20"/>
        <v>0</v>
      </c>
      <c r="K198" s="154"/>
      <c r="L198" s="30"/>
      <c r="M198" s="155" t="s">
        <v>1</v>
      </c>
      <c r="N198" s="156" t="s">
        <v>38</v>
      </c>
      <c r="O198" s="58"/>
      <c r="P198" s="157">
        <f t="shared" si="21"/>
        <v>0</v>
      </c>
      <c r="Q198" s="157">
        <v>0</v>
      </c>
      <c r="R198" s="157">
        <f t="shared" si="22"/>
        <v>0</v>
      </c>
      <c r="S198" s="157">
        <v>0</v>
      </c>
      <c r="T198" s="157">
        <f t="shared" si="23"/>
        <v>0</v>
      </c>
      <c r="U198" s="158" t="s">
        <v>1</v>
      </c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192</v>
      </c>
      <c r="AT198" s="159" t="s">
        <v>140</v>
      </c>
      <c r="AU198" s="159" t="s">
        <v>144</v>
      </c>
      <c r="AY198" s="14" t="s">
        <v>138</v>
      </c>
      <c r="BE198" s="160">
        <f t="shared" si="24"/>
        <v>0</v>
      </c>
      <c r="BF198" s="160">
        <f t="shared" si="25"/>
        <v>0</v>
      </c>
      <c r="BG198" s="160">
        <f t="shared" si="26"/>
        <v>0</v>
      </c>
      <c r="BH198" s="160">
        <f t="shared" si="27"/>
        <v>0</v>
      </c>
      <c r="BI198" s="160">
        <f t="shared" si="28"/>
        <v>0</v>
      </c>
      <c r="BJ198" s="14" t="s">
        <v>144</v>
      </c>
      <c r="BK198" s="160">
        <f t="shared" si="29"/>
        <v>0</v>
      </c>
      <c r="BL198" s="14" t="s">
        <v>192</v>
      </c>
      <c r="BM198" s="159" t="s">
        <v>675</v>
      </c>
    </row>
    <row r="199" spans="1:65" s="2" customFormat="1" ht="33" customHeight="1">
      <c r="A199" s="29"/>
      <c r="B199" s="146"/>
      <c r="C199" s="161" t="s">
        <v>317</v>
      </c>
      <c r="D199" s="161" t="s">
        <v>172</v>
      </c>
      <c r="E199" s="162" t="s">
        <v>977</v>
      </c>
      <c r="F199" s="163" t="s">
        <v>978</v>
      </c>
      <c r="G199" s="164" t="s">
        <v>142</v>
      </c>
      <c r="H199" s="165">
        <v>1</v>
      </c>
      <c r="I199" s="166"/>
      <c r="J199" s="167">
        <f t="shared" si="20"/>
        <v>0</v>
      </c>
      <c r="K199" s="168"/>
      <c r="L199" s="169"/>
      <c r="M199" s="170" t="s">
        <v>1</v>
      </c>
      <c r="N199" s="171" t="s">
        <v>38</v>
      </c>
      <c r="O199" s="58"/>
      <c r="P199" s="157">
        <f t="shared" si="21"/>
        <v>0</v>
      </c>
      <c r="Q199" s="157">
        <v>0</v>
      </c>
      <c r="R199" s="157">
        <f t="shared" si="22"/>
        <v>0</v>
      </c>
      <c r="S199" s="157">
        <v>0</v>
      </c>
      <c r="T199" s="157">
        <f t="shared" si="23"/>
        <v>0</v>
      </c>
      <c r="U199" s="158" t="s">
        <v>1</v>
      </c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183</v>
      </c>
      <c r="AT199" s="159" t="s">
        <v>172</v>
      </c>
      <c r="AU199" s="159" t="s">
        <v>144</v>
      </c>
      <c r="AY199" s="14" t="s">
        <v>138</v>
      </c>
      <c r="BE199" s="160">
        <f t="shared" si="24"/>
        <v>0</v>
      </c>
      <c r="BF199" s="160">
        <f t="shared" si="25"/>
        <v>0</v>
      </c>
      <c r="BG199" s="160">
        <f t="shared" si="26"/>
        <v>0</v>
      </c>
      <c r="BH199" s="160">
        <f t="shared" si="27"/>
        <v>0</v>
      </c>
      <c r="BI199" s="160">
        <f t="shared" si="28"/>
        <v>0</v>
      </c>
      <c r="BJ199" s="14" t="s">
        <v>144</v>
      </c>
      <c r="BK199" s="160">
        <f t="shared" si="29"/>
        <v>0</v>
      </c>
      <c r="BL199" s="14" t="s">
        <v>192</v>
      </c>
      <c r="BM199" s="159" t="s">
        <v>678</v>
      </c>
    </row>
    <row r="200" spans="1:65" s="2" customFormat="1" ht="24.2" customHeight="1">
      <c r="A200" s="29"/>
      <c r="B200" s="146"/>
      <c r="C200" s="147" t="s">
        <v>804</v>
      </c>
      <c r="D200" s="147" t="s">
        <v>140</v>
      </c>
      <c r="E200" s="148" t="s">
        <v>979</v>
      </c>
      <c r="F200" s="149" t="s">
        <v>980</v>
      </c>
      <c r="G200" s="150" t="s">
        <v>142</v>
      </c>
      <c r="H200" s="151">
        <v>4</v>
      </c>
      <c r="I200" s="152"/>
      <c r="J200" s="153">
        <f t="shared" si="20"/>
        <v>0</v>
      </c>
      <c r="K200" s="154"/>
      <c r="L200" s="30"/>
      <c r="M200" s="155" t="s">
        <v>1</v>
      </c>
      <c r="N200" s="156" t="s">
        <v>38</v>
      </c>
      <c r="O200" s="58"/>
      <c r="P200" s="157">
        <f t="shared" si="21"/>
        <v>0</v>
      </c>
      <c r="Q200" s="157">
        <v>0</v>
      </c>
      <c r="R200" s="157">
        <f t="shared" si="22"/>
        <v>0</v>
      </c>
      <c r="S200" s="157">
        <v>0</v>
      </c>
      <c r="T200" s="157">
        <f t="shared" si="23"/>
        <v>0</v>
      </c>
      <c r="U200" s="158" t="s">
        <v>1</v>
      </c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192</v>
      </c>
      <c r="AT200" s="159" t="s">
        <v>140</v>
      </c>
      <c r="AU200" s="159" t="s">
        <v>144</v>
      </c>
      <c r="AY200" s="14" t="s">
        <v>138</v>
      </c>
      <c r="BE200" s="160">
        <f t="shared" si="24"/>
        <v>0</v>
      </c>
      <c r="BF200" s="160">
        <f t="shared" si="25"/>
        <v>0</v>
      </c>
      <c r="BG200" s="160">
        <f t="shared" si="26"/>
        <v>0</v>
      </c>
      <c r="BH200" s="160">
        <f t="shared" si="27"/>
        <v>0</v>
      </c>
      <c r="BI200" s="160">
        <f t="shared" si="28"/>
        <v>0</v>
      </c>
      <c r="BJ200" s="14" t="s">
        <v>144</v>
      </c>
      <c r="BK200" s="160">
        <f t="shared" si="29"/>
        <v>0</v>
      </c>
      <c r="BL200" s="14" t="s">
        <v>192</v>
      </c>
      <c r="BM200" s="159" t="s">
        <v>682</v>
      </c>
    </row>
    <row r="201" spans="1:65" s="2" customFormat="1" ht="55.5" customHeight="1">
      <c r="A201" s="29"/>
      <c r="B201" s="146"/>
      <c r="C201" s="161" t="s">
        <v>678</v>
      </c>
      <c r="D201" s="161" t="s">
        <v>172</v>
      </c>
      <c r="E201" s="162" t="s">
        <v>981</v>
      </c>
      <c r="F201" s="163" t="s">
        <v>982</v>
      </c>
      <c r="G201" s="164" t="s">
        <v>142</v>
      </c>
      <c r="H201" s="165">
        <v>2</v>
      </c>
      <c r="I201" s="166"/>
      <c r="J201" s="167">
        <f t="shared" si="20"/>
        <v>0</v>
      </c>
      <c r="K201" s="168"/>
      <c r="L201" s="169"/>
      <c r="M201" s="170" t="s">
        <v>1</v>
      </c>
      <c r="N201" s="171" t="s">
        <v>38</v>
      </c>
      <c r="O201" s="58"/>
      <c r="P201" s="157">
        <f t="shared" si="21"/>
        <v>0</v>
      </c>
      <c r="Q201" s="157">
        <v>0</v>
      </c>
      <c r="R201" s="157">
        <f t="shared" si="22"/>
        <v>0</v>
      </c>
      <c r="S201" s="157">
        <v>0</v>
      </c>
      <c r="T201" s="157">
        <f t="shared" si="23"/>
        <v>0</v>
      </c>
      <c r="U201" s="158" t="s">
        <v>1</v>
      </c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183</v>
      </c>
      <c r="AT201" s="159" t="s">
        <v>172</v>
      </c>
      <c r="AU201" s="159" t="s">
        <v>144</v>
      </c>
      <c r="AY201" s="14" t="s">
        <v>138</v>
      </c>
      <c r="BE201" s="160">
        <f t="shared" si="24"/>
        <v>0</v>
      </c>
      <c r="BF201" s="160">
        <f t="shared" si="25"/>
        <v>0</v>
      </c>
      <c r="BG201" s="160">
        <f t="shared" si="26"/>
        <v>0</v>
      </c>
      <c r="BH201" s="160">
        <f t="shared" si="27"/>
        <v>0</v>
      </c>
      <c r="BI201" s="160">
        <f t="shared" si="28"/>
        <v>0</v>
      </c>
      <c r="BJ201" s="14" t="s">
        <v>144</v>
      </c>
      <c r="BK201" s="160">
        <f t="shared" si="29"/>
        <v>0</v>
      </c>
      <c r="BL201" s="14" t="s">
        <v>192</v>
      </c>
      <c r="BM201" s="159" t="s">
        <v>687</v>
      </c>
    </row>
    <row r="202" spans="1:65" s="2" customFormat="1" ht="55.5" customHeight="1">
      <c r="A202" s="29"/>
      <c r="B202" s="146"/>
      <c r="C202" s="161" t="s">
        <v>697</v>
      </c>
      <c r="D202" s="161" t="s">
        <v>172</v>
      </c>
      <c r="E202" s="162" t="s">
        <v>983</v>
      </c>
      <c r="F202" s="163" t="s">
        <v>984</v>
      </c>
      <c r="G202" s="164" t="s">
        <v>142</v>
      </c>
      <c r="H202" s="165">
        <v>2</v>
      </c>
      <c r="I202" s="166"/>
      <c r="J202" s="167">
        <f t="shared" si="20"/>
        <v>0</v>
      </c>
      <c r="K202" s="168"/>
      <c r="L202" s="169"/>
      <c r="M202" s="170" t="s">
        <v>1</v>
      </c>
      <c r="N202" s="171" t="s">
        <v>38</v>
      </c>
      <c r="O202" s="58"/>
      <c r="P202" s="157">
        <f t="shared" si="21"/>
        <v>0</v>
      </c>
      <c r="Q202" s="157">
        <v>0</v>
      </c>
      <c r="R202" s="157">
        <f t="shared" si="22"/>
        <v>0</v>
      </c>
      <c r="S202" s="157">
        <v>0</v>
      </c>
      <c r="T202" s="157">
        <f t="shared" si="23"/>
        <v>0</v>
      </c>
      <c r="U202" s="158" t="s">
        <v>1</v>
      </c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183</v>
      </c>
      <c r="AT202" s="159" t="s">
        <v>172</v>
      </c>
      <c r="AU202" s="159" t="s">
        <v>144</v>
      </c>
      <c r="AY202" s="14" t="s">
        <v>138</v>
      </c>
      <c r="BE202" s="160">
        <f t="shared" si="24"/>
        <v>0</v>
      </c>
      <c r="BF202" s="160">
        <f t="shared" si="25"/>
        <v>0</v>
      </c>
      <c r="BG202" s="160">
        <f t="shared" si="26"/>
        <v>0</v>
      </c>
      <c r="BH202" s="160">
        <f t="shared" si="27"/>
        <v>0</v>
      </c>
      <c r="BI202" s="160">
        <f t="shared" si="28"/>
        <v>0</v>
      </c>
      <c r="BJ202" s="14" t="s">
        <v>144</v>
      </c>
      <c r="BK202" s="160">
        <f t="shared" si="29"/>
        <v>0</v>
      </c>
      <c r="BL202" s="14" t="s">
        <v>192</v>
      </c>
      <c r="BM202" s="159" t="s">
        <v>690</v>
      </c>
    </row>
    <row r="203" spans="1:65" s="2" customFormat="1" ht="16.5" customHeight="1">
      <c r="A203" s="29"/>
      <c r="B203" s="146"/>
      <c r="C203" s="147" t="s">
        <v>457</v>
      </c>
      <c r="D203" s="147" t="s">
        <v>140</v>
      </c>
      <c r="E203" s="148" t="s">
        <v>673</v>
      </c>
      <c r="F203" s="149" t="s">
        <v>677</v>
      </c>
      <c r="G203" s="150" t="s">
        <v>142</v>
      </c>
      <c r="H203" s="151">
        <v>4</v>
      </c>
      <c r="I203" s="152"/>
      <c r="J203" s="153">
        <f t="shared" si="20"/>
        <v>0</v>
      </c>
      <c r="K203" s="154"/>
      <c r="L203" s="30"/>
      <c r="M203" s="155" t="s">
        <v>1</v>
      </c>
      <c r="N203" s="156" t="s">
        <v>38</v>
      </c>
      <c r="O203" s="58"/>
      <c r="P203" s="157">
        <f t="shared" si="21"/>
        <v>0</v>
      </c>
      <c r="Q203" s="157">
        <v>0</v>
      </c>
      <c r="R203" s="157">
        <f t="shared" si="22"/>
        <v>0</v>
      </c>
      <c r="S203" s="157">
        <v>0</v>
      </c>
      <c r="T203" s="157">
        <f t="shared" si="23"/>
        <v>0</v>
      </c>
      <c r="U203" s="158" t="s">
        <v>1</v>
      </c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192</v>
      </c>
      <c r="AT203" s="159" t="s">
        <v>140</v>
      </c>
      <c r="AU203" s="159" t="s">
        <v>144</v>
      </c>
      <c r="AY203" s="14" t="s">
        <v>138</v>
      </c>
      <c r="BE203" s="160">
        <f t="shared" si="24"/>
        <v>0</v>
      </c>
      <c r="BF203" s="160">
        <f t="shared" si="25"/>
        <v>0</v>
      </c>
      <c r="BG203" s="160">
        <f t="shared" si="26"/>
        <v>0</v>
      </c>
      <c r="BH203" s="160">
        <f t="shared" si="27"/>
        <v>0</v>
      </c>
      <c r="BI203" s="160">
        <f t="shared" si="28"/>
        <v>0</v>
      </c>
      <c r="BJ203" s="14" t="s">
        <v>144</v>
      </c>
      <c r="BK203" s="160">
        <f t="shared" si="29"/>
        <v>0</v>
      </c>
      <c r="BL203" s="14" t="s">
        <v>192</v>
      </c>
      <c r="BM203" s="159" t="s">
        <v>694</v>
      </c>
    </row>
    <row r="204" spans="1:65" s="2" customFormat="1" ht="16.5" customHeight="1">
      <c r="A204" s="29"/>
      <c r="B204" s="146"/>
      <c r="C204" s="147" t="s">
        <v>309</v>
      </c>
      <c r="D204" s="147" t="s">
        <v>140</v>
      </c>
      <c r="E204" s="148" t="s">
        <v>676</v>
      </c>
      <c r="F204" s="149" t="s">
        <v>681</v>
      </c>
      <c r="G204" s="150" t="s">
        <v>142</v>
      </c>
      <c r="H204" s="151">
        <v>6</v>
      </c>
      <c r="I204" s="152"/>
      <c r="J204" s="153">
        <f t="shared" si="20"/>
        <v>0</v>
      </c>
      <c r="K204" s="154"/>
      <c r="L204" s="30"/>
      <c r="M204" s="155" t="s">
        <v>1</v>
      </c>
      <c r="N204" s="156" t="s">
        <v>38</v>
      </c>
      <c r="O204" s="58"/>
      <c r="P204" s="157">
        <f t="shared" si="21"/>
        <v>0</v>
      </c>
      <c r="Q204" s="157">
        <v>0</v>
      </c>
      <c r="R204" s="157">
        <f t="shared" si="22"/>
        <v>0</v>
      </c>
      <c r="S204" s="157">
        <v>0</v>
      </c>
      <c r="T204" s="157">
        <f t="shared" si="23"/>
        <v>0</v>
      </c>
      <c r="U204" s="158" t="s">
        <v>1</v>
      </c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192</v>
      </c>
      <c r="AT204" s="159" t="s">
        <v>140</v>
      </c>
      <c r="AU204" s="159" t="s">
        <v>144</v>
      </c>
      <c r="AY204" s="14" t="s">
        <v>138</v>
      </c>
      <c r="BE204" s="160">
        <f t="shared" si="24"/>
        <v>0</v>
      </c>
      <c r="BF204" s="160">
        <f t="shared" si="25"/>
        <v>0</v>
      </c>
      <c r="BG204" s="160">
        <f t="shared" si="26"/>
        <v>0</v>
      </c>
      <c r="BH204" s="160">
        <f t="shared" si="27"/>
        <v>0</v>
      </c>
      <c r="BI204" s="160">
        <f t="shared" si="28"/>
        <v>0</v>
      </c>
      <c r="BJ204" s="14" t="s">
        <v>144</v>
      </c>
      <c r="BK204" s="160">
        <f t="shared" si="29"/>
        <v>0</v>
      </c>
      <c r="BL204" s="14" t="s">
        <v>192</v>
      </c>
      <c r="BM204" s="159" t="s">
        <v>700</v>
      </c>
    </row>
    <row r="205" spans="1:65" s="2" customFormat="1" ht="24.2" customHeight="1">
      <c r="A205" s="29"/>
      <c r="B205" s="146"/>
      <c r="C205" s="147" t="s">
        <v>319</v>
      </c>
      <c r="D205" s="147" t="s">
        <v>140</v>
      </c>
      <c r="E205" s="148" t="s">
        <v>985</v>
      </c>
      <c r="F205" s="149" t="s">
        <v>986</v>
      </c>
      <c r="G205" s="150" t="s">
        <v>142</v>
      </c>
      <c r="H205" s="151">
        <v>4</v>
      </c>
      <c r="I205" s="152"/>
      <c r="J205" s="153">
        <f t="shared" si="20"/>
        <v>0</v>
      </c>
      <c r="K205" s="154"/>
      <c r="L205" s="30"/>
      <c r="M205" s="155" t="s">
        <v>1</v>
      </c>
      <c r="N205" s="156" t="s">
        <v>38</v>
      </c>
      <c r="O205" s="58"/>
      <c r="P205" s="157">
        <f t="shared" si="21"/>
        <v>0</v>
      </c>
      <c r="Q205" s="157">
        <v>0</v>
      </c>
      <c r="R205" s="157">
        <f t="shared" si="22"/>
        <v>0</v>
      </c>
      <c r="S205" s="157">
        <v>0</v>
      </c>
      <c r="T205" s="157">
        <f t="shared" si="23"/>
        <v>0</v>
      </c>
      <c r="U205" s="158" t="s">
        <v>1</v>
      </c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192</v>
      </c>
      <c r="AT205" s="159" t="s">
        <v>140</v>
      </c>
      <c r="AU205" s="159" t="s">
        <v>144</v>
      </c>
      <c r="AY205" s="14" t="s">
        <v>138</v>
      </c>
      <c r="BE205" s="160">
        <f t="shared" si="24"/>
        <v>0</v>
      </c>
      <c r="BF205" s="160">
        <f t="shared" si="25"/>
        <v>0</v>
      </c>
      <c r="BG205" s="160">
        <f t="shared" si="26"/>
        <v>0</v>
      </c>
      <c r="BH205" s="160">
        <f t="shared" si="27"/>
        <v>0</v>
      </c>
      <c r="BI205" s="160">
        <f t="shared" si="28"/>
        <v>0</v>
      </c>
      <c r="BJ205" s="14" t="s">
        <v>144</v>
      </c>
      <c r="BK205" s="160">
        <f t="shared" si="29"/>
        <v>0</v>
      </c>
      <c r="BL205" s="14" t="s">
        <v>192</v>
      </c>
      <c r="BM205" s="159" t="s">
        <v>703</v>
      </c>
    </row>
    <row r="206" spans="1:65" s="2" customFormat="1" ht="24.2" customHeight="1">
      <c r="A206" s="29"/>
      <c r="B206" s="146"/>
      <c r="C206" s="147" t="s">
        <v>987</v>
      </c>
      <c r="D206" s="147" t="s">
        <v>140</v>
      </c>
      <c r="E206" s="148" t="s">
        <v>832</v>
      </c>
      <c r="F206" s="149" t="s">
        <v>833</v>
      </c>
      <c r="G206" s="150" t="s">
        <v>142</v>
      </c>
      <c r="H206" s="151">
        <v>2</v>
      </c>
      <c r="I206" s="152"/>
      <c r="J206" s="153">
        <f t="shared" si="20"/>
        <v>0</v>
      </c>
      <c r="K206" s="154"/>
      <c r="L206" s="30"/>
      <c r="M206" s="155" t="s">
        <v>1</v>
      </c>
      <c r="N206" s="156" t="s">
        <v>38</v>
      </c>
      <c r="O206" s="58"/>
      <c r="P206" s="157">
        <f t="shared" si="21"/>
        <v>0</v>
      </c>
      <c r="Q206" s="157">
        <v>0</v>
      </c>
      <c r="R206" s="157">
        <f t="shared" si="22"/>
        <v>0</v>
      </c>
      <c r="S206" s="157">
        <v>0</v>
      </c>
      <c r="T206" s="157">
        <f t="shared" si="23"/>
        <v>0</v>
      </c>
      <c r="U206" s="158" t="s">
        <v>1</v>
      </c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192</v>
      </c>
      <c r="AT206" s="159" t="s">
        <v>140</v>
      </c>
      <c r="AU206" s="159" t="s">
        <v>144</v>
      </c>
      <c r="AY206" s="14" t="s">
        <v>138</v>
      </c>
      <c r="BE206" s="160">
        <f t="shared" si="24"/>
        <v>0</v>
      </c>
      <c r="BF206" s="160">
        <f t="shared" si="25"/>
        <v>0</v>
      </c>
      <c r="BG206" s="160">
        <f t="shared" si="26"/>
        <v>0</v>
      </c>
      <c r="BH206" s="160">
        <f t="shared" si="27"/>
        <v>0</v>
      </c>
      <c r="BI206" s="160">
        <f t="shared" si="28"/>
        <v>0</v>
      </c>
      <c r="BJ206" s="14" t="s">
        <v>144</v>
      </c>
      <c r="BK206" s="160">
        <f t="shared" si="29"/>
        <v>0</v>
      </c>
      <c r="BL206" s="14" t="s">
        <v>192</v>
      </c>
      <c r="BM206" s="159" t="s">
        <v>707</v>
      </c>
    </row>
    <row r="207" spans="1:65" s="2" customFormat="1" ht="24.2" customHeight="1">
      <c r="A207" s="29"/>
      <c r="B207" s="146"/>
      <c r="C207" s="161" t="s">
        <v>371</v>
      </c>
      <c r="D207" s="161" t="s">
        <v>172</v>
      </c>
      <c r="E207" s="162" t="s">
        <v>835</v>
      </c>
      <c r="F207" s="163" t="s">
        <v>836</v>
      </c>
      <c r="G207" s="164" t="s">
        <v>142</v>
      </c>
      <c r="H207" s="165">
        <v>2</v>
      </c>
      <c r="I207" s="166"/>
      <c r="J207" s="167">
        <f t="shared" si="20"/>
        <v>0</v>
      </c>
      <c r="K207" s="168"/>
      <c r="L207" s="169"/>
      <c r="M207" s="170" t="s">
        <v>1</v>
      </c>
      <c r="N207" s="171" t="s">
        <v>38</v>
      </c>
      <c r="O207" s="58"/>
      <c r="P207" s="157">
        <f t="shared" si="21"/>
        <v>0</v>
      </c>
      <c r="Q207" s="157">
        <v>0</v>
      </c>
      <c r="R207" s="157">
        <f t="shared" si="22"/>
        <v>0</v>
      </c>
      <c r="S207" s="157">
        <v>0</v>
      </c>
      <c r="T207" s="157">
        <f t="shared" si="23"/>
        <v>0</v>
      </c>
      <c r="U207" s="158" t="s">
        <v>1</v>
      </c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183</v>
      </c>
      <c r="AT207" s="159" t="s">
        <v>172</v>
      </c>
      <c r="AU207" s="159" t="s">
        <v>144</v>
      </c>
      <c r="AY207" s="14" t="s">
        <v>138</v>
      </c>
      <c r="BE207" s="160">
        <f t="shared" si="24"/>
        <v>0</v>
      </c>
      <c r="BF207" s="160">
        <f t="shared" si="25"/>
        <v>0</v>
      </c>
      <c r="BG207" s="160">
        <f t="shared" si="26"/>
        <v>0</v>
      </c>
      <c r="BH207" s="160">
        <f t="shared" si="27"/>
        <v>0</v>
      </c>
      <c r="BI207" s="160">
        <f t="shared" si="28"/>
        <v>0</v>
      </c>
      <c r="BJ207" s="14" t="s">
        <v>144</v>
      </c>
      <c r="BK207" s="160">
        <f t="shared" si="29"/>
        <v>0</v>
      </c>
      <c r="BL207" s="14" t="s">
        <v>192</v>
      </c>
      <c r="BM207" s="159" t="s">
        <v>711</v>
      </c>
    </row>
    <row r="208" spans="1:65" s="2" customFormat="1" ht="24.2" customHeight="1">
      <c r="A208" s="29"/>
      <c r="B208" s="146"/>
      <c r="C208" s="161" t="s">
        <v>398</v>
      </c>
      <c r="D208" s="161" t="s">
        <v>172</v>
      </c>
      <c r="E208" s="162" t="s">
        <v>838</v>
      </c>
      <c r="F208" s="163" t="s">
        <v>839</v>
      </c>
      <c r="G208" s="164" t="s">
        <v>142</v>
      </c>
      <c r="H208" s="165">
        <v>2</v>
      </c>
      <c r="I208" s="166"/>
      <c r="J208" s="167">
        <f t="shared" si="20"/>
        <v>0</v>
      </c>
      <c r="K208" s="168"/>
      <c r="L208" s="169"/>
      <c r="M208" s="170" t="s">
        <v>1</v>
      </c>
      <c r="N208" s="171" t="s">
        <v>38</v>
      </c>
      <c r="O208" s="58"/>
      <c r="P208" s="157">
        <f t="shared" si="21"/>
        <v>0</v>
      </c>
      <c r="Q208" s="157">
        <v>0</v>
      </c>
      <c r="R208" s="157">
        <f t="shared" si="22"/>
        <v>0</v>
      </c>
      <c r="S208" s="157">
        <v>0</v>
      </c>
      <c r="T208" s="157">
        <f t="shared" si="23"/>
        <v>0</v>
      </c>
      <c r="U208" s="158" t="s">
        <v>1</v>
      </c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183</v>
      </c>
      <c r="AT208" s="159" t="s">
        <v>172</v>
      </c>
      <c r="AU208" s="159" t="s">
        <v>144</v>
      </c>
      <c r="AY208" s="14" t="s">
        <v>138</v>
      </c>
      <c r="BE208" s="160">
        <f t="shared" si="24"/>
        <v>0</v>
      </c>
      <c r="BF208" s="160">
        <f t="shared" si="25"/>
        <v>0</v>
      </c>
      <c r="BG208" s="160">
        <f t="shared" si="26"/>
        <v>0</v>
      </c>
      <c r="BH208" s="160">
        <f t="shared" si="27"/>
        <v>0</v>
      </c>
      <c r="BI208" s="160">
        <f t="shared" si="28"/>
        <v>0</v>
      </c>
      <c r="BJ208" s="14" t="s">
        <v>144</v>
      </c>
      <c r="BK208" s="160">
        <f t="shared" si="29"/>
        <v>0</v>
      </c>
      <c r="BL208" s="14" t="s">
        <v>192</v>
      </c>
      <c r="BM208" s="159" t="s">
        <v>714</v>
      </c>
    </row>
    <row r="209" spans="1:65" s="2" customFormat="1" ht="24.2" customHeight="1">
      <c r="A209" s="29"/>
      <c r="B209" s="146"/>
      <c r="C209" s="161" t="s">
        <v>466</v>
      </c>
      <c r="D209" s="161" t="s">
        <v>172</v>
      </c>
      <c r="E209" s="162" t="s">
        <v>841</v>
      </c>
      <c r="F209" s="163" t="s">
        <v>842</v>
      </c>
      <c r="G209" s="164" t="s">
        <v>142</v>
      </c>
      <c r="H209" s="165">
        <v>2</v>
      </c>
      <c r="I209" s="166"/>
      <c r="J209" s="167">
        <f t="shared" si="20"/>
        <v>0</v>
      </c>
      <c r="K209" s="168"/>
      <c r="L209" s="169"/>
      <c r="M209" s="170" t="s">
        <v>1</v>
      </c>
      <c r="N209" s="171" t="s">
        <v>38</v>
      </c>
      <c r="O209" s="58"/>
      <c r="P209" s="157">
        <f t="shared" si="21"/>
        <v>0</v>
      </c>
      <c r="Q209" s="157">
        <v>0</v>
      </c>
      <c r="R209" s="157">
        <f t="shared" si="22"/>
        <v>0</v>
      </c>
      <c r="S209" s="157">
        <v>0</v>
      </c>
      <c r="T209" s="157">
        <f t="shared" si="23"/>
        <v>0</v>
      </c>
      <c r="U209" s="158" t="s">
        <v>1</v>
      </c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183</v>
      </c>
      <c r="AT209" s="159" t="s">
        <v>172</v>
      </c>
      <c r="AU209" s="159" t="s">
        <v>144</v>
      </c>
      <c r="AY209" s="14" t="s">
        <v>138</v>
      </c>
      <c r="BE209" s="160">
        <f t="shared" si="24"/>
        <v>0</v>
      </c>
      <c r="BF209" s="160">
        <f t="shared" si="25"/>
        <v>0</v>
      </c>
      <c r="BG209" s="160">
        <f t="shared" si="26"/>
        <v>0</v>
      </c>
      <c r="BH209" s="160">
        <f t="shared" si="27"/>
        <v>0</v>
      </c>
      <c r="BI209" s="160">
        <f t="shared" si="28"/>
        <v>0</v>
      </c>
      <c r="BJ209" s="14" t="s">
        <v>144</v>
      </c>
      <c r="BK209" s="160">
        <f t="shared" si="29"/>
        <v>0</v>
      </c>
      <c r="BL209" s="14" t="s">
        <v>192</v>
      </c>
      <c r="BM209" s="159" t="s">
        <v>718</v>
      </c>
    </row>
    <row r="210" spans="1:65" s="12" customFormat="1" ht="22.9" customHeight="1">
      <c r="B210" s="133"/>
      <c r="D210" s="134" t="s">
        <v>71</v>
      </c>
      <c r="E210" s="144" t="s">
        <v>988</v>
      </c>
      <c r="F210" s="144" t="s">
        <v>989</v>
      </c>
      <c r="I210" s="136"/>
      <c r="J210" s="145">
        <f>BK210</f>
        <v>0</v>
      </c>
      <c r="L210" s="133"/>
      <c r="M210" s="138"/>
      <c r="N210" s="139"/>
      <c r="O210" s="139"/>
      <c r="P210" s="140">
        <f>SUM(P211:P232)</f>
        <v>0</v>
      </c>
      <c r="Q210" s="139"/>
      <c r="R210" s="140">
        <f>SUM(R211:R232)</f>
        <v>0</v>
      </c>
      <c r="S210" s="139"/>
      <c r="T210" s="140">
        <f>SUM(T211:T232)</f>
        <v>0</v>
      </c>
      <c r="U210" s="141"/>
      <c r="AR210" s="134" t="s">
        <v>144</v>
      </c>
      <c r="AT210" s="142" t="s">
        <v>71</v>
      </c>
      <c r="AU210" s="142" t="s">
        <v>80</v>
      </c>
      <c r="AY210" s="134" t="s">
        <v>138</v>
      </c>
      <c r="BK210" s="143">
        <f>SUM(BK211:BK232)</f>
        <v>0</v>
      </c>
    </row>
    <row r="211" spans="1:65" s="2" customFormat="1" ht="24.2" customHeight="1">
      <c r="A211" s="29"/>
      <c r="B211" s="146"/>
      <c r="C211" s="147" t="s">
        <v>516</v>
      </c>
      <c r="D211" s="147" t="s">
        <v>140</v>
      </c>
      <c r="E211" s="148" t="s">
        <v>990</v>
      </c>
      <c r="F211" s="149" t="s">
        <v>991</v>
      </c>
      <c r="G211" s="150" t="s">
        <v>142</v>
      </c>
      <c r="H211" s="151">
        <v>1</v>
      </c>
      <c r="I211" s="152"/>
      <c r="J211" s="153">
        <f t="shared" ref="J211:J232" si="30">ROUND(I211*H211,2)</f>
        <v>0</v>
      </c>
      <c r="K211" s="154"/>
      <c r="L211" s="30"/>
      <c r="M211" s="155" t="s">
        <v>1</v>
      </c>
      <c r="N211" s="156" t="s">
        <v>38</v>
      </c>
      <c r="O211" s="58"/>
      <c r="P211" s="157">
        <f t="shared" ref="P211:P232" si="31">O211*H211</f>
        <v>0</v>
      </c>
      <c r="Q211" s="157">
        <v>0</v>
      </c>
      <c r="R211" s="157">
        <f t="shared" ref="R211:R232" si="32">Q211*H211</f>
        <v>0</v>
      </c>
      <c r="S211" s="157">
        <v>0</v>
      </c>
      <c r="T211" s="157">
        <f t="shared" ref="T211:T232" si="33">S211*H211</f>
        <v>0</v>
      </c>
      <c r="U211" s="158" t="s">
        <v>1</v>
      </c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192</v>
      </c>
      <c r="AT211" s="159" t="s">
        <v>140</v>
      </c>
      <c r="AU211" s="159" t="s">
        <v>144</v>
      </c>
      <c r="AY211" s="14" t="s">
        <v>138</v>
      </c>
      <c r="BE211" s="160">
        <f t="shared" ref="BE211:BE232" si="34">IF(N211="základná",J211,0)</f>
        <v>0</v>
      </c>
      <c r="BF211" s="160">
        <f t="shared" ref="BF211:BF232" si="35">IF(N211="znížená",J211,0)</f>
        <v>0</v>
      </c>
      <c r="BG211" s="160">
        <f t="shared" ref="BG211:BG232" si="36">IF(N211="zákl. prenesená",J211,0)</f>
        <v>0</v>
      </c>
      <c r="BH211" s="160">
        <f t="shared" ref="BH211:BH232" si="37">IF(N211="zníž. prenesená",J211,0)</f>
        <v>0</v>
      </c>
      <c r="BI211" s="160">
        <f t="shared" ref="BI211:BI232" si="38">IF(N211="nulová",J211,0)</f>
        <v>0</v>
      </c>
      <c r="BJ211" s="14" t="s">
        <v>144</v>
      </c>
      <c r="BK211" s="160">
        <f t="shared" ref="BK211:BK232" si="39">ROUND(I211*H211,2)</f>
        <v>0</v>
      </c>
      <c r="BL211" s="14" t="s">
        <v>192</v>
      </c>
      <c r="BM211" s="159" t="s">
        <v>721</v>
      </c>
    </row>
    <row r="212" spans="1:65" s="2" customFormat="1" ht="24.2" customHeight="1">
      <c r="A212" s="29"/>
      <c r="B212" s="146"/>
      <c r="C212" s="161" t="s">
        <v>687</v>
      </c>
      <c r="D212" s="161" t="s">
        <v>172</v>
      </c>
      <c r="E212" s="162" t="s">
        <v>992</v>
      </c>
      <c r="F212" s="163" t="s">
        <v>993</v>
      </c>
      <c r="G212" s="164" t="s">
        <v>142</v>
      </c>
      <c r="H212" s="165">
        <v>6</v>
      </c>
      <c r="I212" s="166"/>
      <c r="J212" s="167">
        <f t="shared" si="30"/>
        <v>0</v>
      </c>
      <c r="K212" s="168"/>
      <c r="L212" s="169"/>
      <c r="M212" s="170" t="s">
        <v>1</v>
      </c>
      <c r="N212" s="171" t="s">
        <v>38</v>
      </c>
      <c r="O212" s="58"/>
      <c r="P212" s="157">
        <f t="shared" si="31"/>
        <v>0</v>
      </c>
      <c r="Q212" s="157">
        <v>0</v>
      </c>
      <c r="R212" s="157">
        <f t="shared" si="32"/>
        <v>0</v>
      </c>
      <c r="S212" s="157">
        <v>0</v>
      </c>
      <c r="T212" s="157">
        <f t="shared" si="33"/>
        <v>0</v>
      </c>
      <c r="U212" s="158" t="s">
        <v>1</v>
      </c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183</v>
      </c>
      <c r="AT212" s="159" t="s">
        <v>172</v>
      </c>
      <c r="AU212" s="159" t="s">
        <v>144</v>
      </c>
      <c r="AY212" s="14" t="s">
        <v>138</v>
      </c>
      <c r="BE212" s="160">
        <f t="shared" si="34"/>
        <v>0</v>
      </c>
      <c r="BF212" s="160">
        <f t="shared" si="35"/>
        <v>0</v>
      </c>
      <c r="BG212" s="160">
        <f t="shared" si="36"/>
        <v>0</v>
      </c>
      <c r="BH212" s="160">
        <f t="shared" si="37"/>
        <v>0</v>
      </c>
      <c r="BI212" s="160">
        <f t="shared" si="38"/>
        <v>0</v>
      </c>
      <c r="BJ212" s="14" t="s">
        <v>144</v>
      </c>
      <c r="BK212" s="160">
        <f t="shared" si="39"/>
        <v>0</v>
      </c>
      <c r="BL212" s="14" t="s">
        <v>192</v>
      </c>
      <c r="BM212" s="159" t="s">
        <v>724</v>
      </c>
    </row>
    <row r="213" spans="1:65" s="2" customFormat="1" ht="24.2" customHeight="1">
      <c r="A213" s="29"/>
      <c r="B213" s="146"/>
      <c r="C213" s="161" t="s">
        <v>749</v>
      </c>
      <c r="D213" s="161" t="s">
        <v>172</v>
      </c>
      <c r="E213" s="162" t="s">
        <v>994</v>
      </c>
      <c r="F213" s="163" t="s">
        <v>995</v>
      </c>
      <c r="G213" s="164" t="s">
        <v>142</v>
      </c>
      <c r="H213" s="165">
        <v>3</v>
      </c>
      <c r="I213" s="166"/>
      <c r="J213" s="167">
        <f t="shared" si="30"/>
        <v>0</v>
      </c>
      <c r="K213" s="168"/>
      <c r="L213" s="169"/>
      <c r="M213" s="170" t="s">
        <v>1</v>
      </c>
      <c r="N213" s="171" t="s">
        <v>38</v>
      </c>
      <c r="O213" s="58"/>
      <c r="P213" s="157">
        <f t="shared" si="31"/>
        <v>0</v>
      </c>
      <c r="Q213" s="157">
        <v>0</v>
      </c>
      <c r="R213" s="157">
        <f t="shared" si="32"/>
        <v>0</v>
      </c>
      <c r="S213" s="157">
        <v>0</v>
      </c>
      <c r="T213" s="157">
        <f t="shared" si="33"/>
        <v>0</v>
      </c>
      <c r="U213" s="158" t="s">
        <v>1</v>
      </c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183</v>
      </c>
      <c r="AT213" s="159" t="s">
        <v>172</v>
      </c>
      <c r="AU213" s="159" t="s">
        <v>144</v>
      </c>
      <c r="AY213" s="14" t="s">
        <v>138</v>
      </c>
      <c r="BE213" s="160">
        <f t="shared" si="34"/>
        <v>0</v>
      </c>
      <c r="BF213" s="160">
        <f t="shared" si="35"/>
        <v>0</v>
      </c>
      <c r="BG213" s="160">
        <f t="shared" si="36"/>
        <v>0</v>
      </c>
      <c r="BH213" s="160">
        <f t="shared" si="37"/>
        <v>0</v>
      </c>
      <c r="BI213" s="160">
        <f t="shared" si="38"/>
        <v>0</v>
      </c>
      <c r="BJ213" s="14" t="s">
        <v>144</v>
      </c>
      <c r="BK213" s="160">
        <f t="shared" si="39"/>
        <v>0</v>
      </c>
      <c r="BL213" s="14" t="s">
        <v>192</v>
      </c>
      <c r="BM213" s="159" t="s">
        <v>727</v>
      </c>
    </row>
    <row r="214" spans="1:65" s="2" customFormat="1" ht="24.2" customHeight="1">
      <c r="A214" s="29"/>
      <c r="B214" s="146"/>
      <c r="C214" s="147" t="s">
        <v>513</v>
      </c>
      <c r="D214" s="147" t="s">
        <v>140</v>
      </c>
      <c r="E214" s="148" t="s">
        <v>996</v>
      </c>
      <c r="F214" s="149" t="s">
        <v>997</v>
      </c>
      <c r="G214" s="150" t="s">
        <v>142</v>
      </c>
      <c r="H214" s="151">
        <v>1</v>
      </c>
      <c r="I214" s="152"/>
      <c r="J214" s="153">
        <f t="shared" si="30"/>
        <v>0</v>
      </c>
      <c r="K214" s="154"/>
      <c r="L214" s="30"/>
      <c r="M214" s="155" t="s">
        <v>1</v>
      </c>
      <c r="N214" s="156" t="s">
        <v>38</v>
      </c>
      <c r="O214" s="58"/>
      <c r="P214" s="157">
        <f t="shared" si="31"/>
        <v>0</v>
      </c>
      <c r="Q214" s="157">
        <v>0</v>
      </c>
      <c r="R214" s="157">
        <f t="shared" si="32"/>
        <v>0</v>
      </c>
      <c r="S214" s="157">
        <v>0</v>
      </c>
      <c r="T214" s="157">
        <f t="shared" si="33"/>
        <v>0</v>
      </c>
      <c r="U214" s="158" t="s">
        <v>1</v>
      </c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192</v>
      </c>
      <c r="AT214" s="159" t="s">
        <v>140</v>
      </c>
      <c r="AU214" s="159" t="s">
        <v>144</v>
      </c>
      <c r="AY214" s="14" t="s">
        <v>138</v>
      </c>
      <c r="BE214" s="160">
        <f t="shared" si="34"/>
        <v>0</v>
      </c>
      <c r="BF214" s="160">
        <f t="shared" si="35"/>
        <v>0</v>
      </c>
      <c r="BG214" s="160">
        <f t="shared" si="36"/>
        <v>0</v>
      </c>
      <c r="BH214" s="160">
        <f t="shared" si="37"/>
        <v>0</v>
      </c>
      <c r="BI214" s="160">
        <f t="shared" si="38"/>
        <v>0</v>
      </c>
      <c r="BJ214" s="14" t="s">
        <v>144</v>
      </c>
      <c r="BK214" s="160">
        <f t="shared" si="39"/>
        <v>0</v>
      </c>
      <c r="BL214" s="14" t="s">
        <v>192</v>
      </c>
      <c r="BM214" s="159" t="s">
        <v>731</v>
      </c>
    </row>
    <row r="215" spans="1:65" s="2" customFormat="1" ht="16.5" customHeight="1">
      <c r="A215" s="29"/>
      <c r="B215" s="146"/>
      <c r="C215" s="161" t="s">
        <v>486</v>
      </c>
      <c r="D215" s="161" t="s">
        <v>172</v>
      </c>
      <c r="E215" s="162" t="s">
        <v>998</v>
      </c>
      <c r="F215" s="163" t="s">
        <v>999</v>
      </c>
      <c r="G215" s="164" t="s">
        <v>142</v>
      </c>
      <c r="H215" s="165">
        <v>1</v>
      </c>
      <c r="I215" s="166"/>
      <c r="J215" s="167">
        <f t="shared" si="30"/>
        <v>0</v>
      </c>
      <c r="K215" s="168"/>
      <c r="L215" s="169"/>
      <c r="M215" s="170" t="s">
        <v>1</v>
      </c>
      <c r="N215" s="171" t="s">
        <v>38</v>
      </c>
      <c r="O215" s="58"/>
      <c r="P215" s="157">
        <f t="shared" si="31"/>
        <v>0</v>
      </c>
      <c r="Q215" s="157">
        <v>0</v>
      </c>
      <c r="R215" s="157">
        <f t="shared" si="32"/>
        <v>0</v>
      </c>
      <c r="S215" s="157">
        <v>0</v>
      </c>
      <c r="T215" s="157">
        <f t="shared" si="33"/>
        <v>0</v>
      </c>
      <c r="U215" s="158" t="s">
        <v>1</v>
      </c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9" t="s">
        <v>183</v>
      </c>
      <c r="AT215" s="159" t="s">
        <v>172</v>
      </c>
      <c r="AU215" s="159" t="s">
        <v>144</v>
      </c>
      <c r="AY215" s="14" t="s">
        <v>138</v>
      </c>
      <c r="BE215" s="160">
        <f t="shared" si="34"/>
        <v>0</v>
      </c>
      <c r="BF215" s="160">
        <f t="shared" si="35"/>
        <v>0</v>
      </c>
      <c r="BG215" s="160">
        <f t="shared" si="36"/>
        <v>0</v>
      </c>
      <c r="BH215" s="160">
        <f t="shared" si="37"/>
        <v>0</v>
      </c>
      <c r="BI215" s="160">
        <f t="shared" si="38"/>
        <v>0</v>
      </c>
      <c r="BJ215" s="14" t="s">
        <v>144</v>
      </c>
      <c r="BK215" s="160">
        <f t="shared" si="39"/>
        <v>0</v>
      </c>
      <c r="BL215" s="14" t="s">
        <v>192</v>
      </c>
      <c r="BM215" s="159" t="s">
        <v>734</v>
      </c>
    </row>
    <row r="216" spans="1:65" s="2" customFormat="1" ht="24.2" customHeight="1">
      <c r="A216" s="29"/>
      <c r="B216" s="146"/>
      <c r="C216" s="147" t="s">
        <v>493</v>
      </c>
      <c r="D216" s="147" t="s">
        <v>140</v>
      </c>
      <c r="E216" s="148" t="s">
        <v>1000</v>
      </c>
      <c r="F216" s="149" t="s">
        <v>1001</v>
      </c>
      <c r="G216" s="150" t="s">
        <v>142</v>
      </c>
      <c r="H216" s="151">
        <v>1</v>
      </c>
      <c r="I216" s="152"/>
      <c r="J216" s="153">
        <f t="shared" si="30"/>
        <v>0</v>
      </c>
      <c r="K216" s="154"/>
      <c r="L216" s="30"/>
      <c r="M216" s="155" t="s">
        <v>1</v>
      </c>
      <c r="N216" s="156" t="s">
        <v>38</v>
      </c>
      <c r="O216" s="58"/>
      <c r="P216" s="157">
        <f t="shared" si="31"/>
        <v>0</v>
      </c>
      <c r="Q216" s="157">
        <v>0</v>
      </c>
      <c r="R216" s="157">
        <f t="shared" si="32"/>
        <v>0</v>
      </c>
      <c r="S216" s="157">
        <v>0</v>
      </c>
      <c r="T216" s="157">
        <f t="shared" si="33"/>
        <v>0</v>
      </c>
      <c r="U216" s="158" t="s">
        <v>1</v>
      </c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192</v>
      </c>
      <c r="AT216" s="159" t="s">
        <v>140</v>
      </c>
      <c r="AU216" s="159" t="s">
        <v>144</v>
      </c>
      <c r="AY216" s="14" t="s">
        <v>138</v>
      </c>
      <c r="BE216" s="160">
        <f t="shared" si="34"/>
        <v>0</v>
      </c>
      <c r="BF216" s="160">
        <f t="shared" si="35"/>
        <v>0</v>
      </c>
      <c r="BG216" s="160">
        <f t="shared" si="36"/>
        <v>0</v>
      </c>
      <c r="BH216" s="160">
        <f t="shared" si="37"/>
        <v>0</v>
      </c>
      <c r="BI216" s="160">
        <f t="shared" si="38"/>
        <v>0</v>
      </c>
      <c r="BJ216" s="14" t="s">
        <v>144</v>
      </c>
      <c r="BK216" s="160">
        <f t="shared" si="39"/>
        <v>0</v>
      </c>
      <c r="BL216" s="14" t="s">
        <v>192</v>
      </c>
      <c r="BM216" s="159" t="s">
        <v>738</v>
      </c>
    </row>
    <row r="217" spans="1:65" s="2" customFormat="1" ht="21.75" customHeight="1">
      <c r="A217" s="29"/>
      <c r="B217" s="146"/>
      <c r="C217" s="147" t="s">
        <v>715</v>
      </c>
      <c r="D217" s="147" t="s">
        <v>140</v>
      </c>
      <c r="E217" s="148" t="s">
        <v>1002</v>
      </c>
      <c r="F217" s="149" t="s">
        <v>1003</v>
      </c>
      <c r="G217" s="150" t="s">
        <v>142</v>
      </c>
      <c r="H217" s="151">
        <v>2</v>
      </c>
      <c r="I217" s="152"/>
      <c r="J217" s="153">
        <f t="shared" si="30"/>
        <v>0</v>
      </c>
      <c r="K217" s="154"/>
      <c r="L217" s="30"/>
      <c r="M217" s="155" t="s">
        <v>1</v>
      </c>
      <c r="N217" s="156" t="s">
        <v>38</v>
      </c>
      <c r="O217" s="58"/>
      <c r="P217" s="157">
        <f t="shared" si="31"/>
        <v>0</v>
      </c>
      <c r="Q217" s="157">
        <v>0</v>
      </c>
      <c r="R217" s="157">
        <f t="shared" si="32"/>
        <v>0</v>
      </c>
      <c r="S217" s="157">
        <v>0</v>
      </c>
      <c r="T217" s="157">
        <f t="shared" si="33"/>
        <v>0</v>
      </c>
      <c r="U217" s="158" t="s">
        <v>1</v>
      </c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9" t="s">
        <v>192</v>
      </c>
      <c r="AT217" s="159" t="s">
        <v>140</v>
      </c>
      <c r="AU217" s="159" t="s">
        <v>144</v>
      </c>
      <c r="AY217" s="14" t="s">
        <v>138</v>
      </c>
      <c r="BE217" s="160">
        <f t="shared" si="34"/>
        <v>0</v>
      </c>
      <c r="BF217" s="160">
        <f t="shared" si="35"/>
        <v>0</v>
      </c>
      <c r="BG217" s="160">
        <f t="shared" si="36"/>
        <v>0</v>
      </c>
      <c r="BH217" s="160">
        <f t="shared" si="37"/>
        <v>0</v>
      </c>
      <c r="BI217" s="160">
        <f t="shared" si="38"/>
        <v>0</v>
      </c>
      <c r="BJ217" s="14" t="s">
        <v>144</v>
      </c>
      <c r="BK217" s="160">
        <f t="shared" si="39"/>
        <v>0</v>
      </c>
      <c r="BL217" s="14" t="s">
        <v>192</v>
      </c>
      <c r="BM217" s="159" t="s">
        <v>742</v>
      </c>
    </row>
    <row r="218" spans="1:65" s="2" customFormat="1" ht="21.75" customHeight="1">
      <c r="A218" s="29"/>
      <c r="B218" s="146"/>
      <c r="C218" s="161" t="s">
        <v>470</v>
      </c>
      <c r="D218" s="161" t="s">
        <v>172</v>
      </c>
      <c r="E218" s="162" t="s">
        <v>1004</v>
      </c>
      <c r="F218" s="163" t="s">
        <v>1005</v>
      </c>
      <c r="G218" s="164" t="s">
        <v>142</v>
      </c>
      <c r="H218" s="165">
        <v>2</v>
      </c>
      <c r="I218" s="166"/>
      <c r="J218" s="167">
        <f t="shared" si="30"/>
        <v>0</v>
      </c>
      <c r="K218" s="168"/>
      <c r="L218" s="169"/>
      <c r="M218" s="170" t="s">
        <v>1</v>
      </c>
      <c r="N218" s="171" t="s">
        <v>38</v>
      </c>
      <c r="O218" s="58"/>
      <c r="P218" s="157">
        <f t="shared" si="31"/>
        <v>0</v>
      </c>
      <c r="Q218" s="157">
        <v>0</v>
      </c>
      <c r="R218" s="157">
        <f t="shared" si="32"/>
        <v>0</v>
      </c>
      <c r="S218" s="157">
        <v>0</v>
      </c>
      <c r="T218" s="157">
        <f t="shared" si="33"/>
        <v>0</v>
      </c>
      <c r="U218" s="158" t="s">
        <v>1</v>
      </c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183</v>
      </c>
      <c r="AT218" s="159" t="s">
        <v>172</v>
      </c>
      <c r="AU218" s="159" t="s">
        <v>144</v>
      </c>
      <c r="AY218" s="14" t="s">
        <v>138</v>
      </c>
      <c r="BE218" s="160">
        <f t="shared" si="34"/>
        <v>0</v>
      </c>
      <c r="BF218" s="160">
        <f t="shared" si="35"/>
        <v>0</v>
      </c>
      <c r="BG218" s="160">
        <f t="shared" si="36"/>
        <v>0</v>
      </c>
      <c r="BH218" s="160">
        <f t="shared" si="37"/>
        <v>0</v>
      </c>
      <c r="BI218" s="160">
        <f t="shared" si="38"/>
        <v>0</v>
      </c>
      <c r="BJ218" s="14" t="s">
        <v>144</v>
      </c>
      <c r="BK218" s="160">
        <f t="shared" si="39"/>
        <v>0</v>
      </c>
      <c r="BL218" s="14" t="s">
        <v>192</v>
      </c>
      <c r="BM218" s="159" t="s">
        <v>745</v>
      </c>
    </row>
    <row r="219" spans="1:65" s="2" customFormat="1" ht="16.5" customHeight="1">
      <c r="A219" s="29"/>
      <c r="B219" s="146"/>
      <c r="C219" s="147" t="s">
        <v>1006</v>
      </c>
      <c r="D219" s="147" t="s">
        <v>140</v>
      </c>
      <c r="E219" s="148" t="s">
        <v>1007</v>
      </c>
      <c r="F219" s="149" t="s">
        <v>1008</v>
      </c>
      <c r="G219" s="150" t="s">
        <v>283</v>
      </c>
      <c r="H219" s="151">
        <v>82</v>
      </c>
      <c r="I219" s="152"/>
      <c r="J219" s="153">
        <f t="shared" si="30"/>
        <v>0</v>
      </c>
      <c r="K219" s="154"/>
      <c r="L219" s="30"/>
      <c r="M219" s="155" t="s">
        <v>1</v>
      </c>
      <c r="N219" s="156" t="s">
        <v>38</v>
      </c>
      <c r="O219" s="58"/>
      <c r="P219" s="157">
        <f t="shared" si="31"/>
        <v>0</v>
      </c>
      <c r="Q219" s="157">
        <v>0</v>
      </c>
      <c r="R219" s="157">
        <f t="shared" si="32"/>
        <v>0</v>
      </c>
      <c r="S219" s="157">
        <v>0</v>
      </c>
      <c r="T219" s="157">
        <f t="shared" si="33"/>
        <v>0</v>
      </c>
      <c r="U219" s="158" t="s">
        <v>1</v>
      </c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192</v>
      </c>
      <c r="AT219" s="159" t="s">
        <v>140</v>
      </c>
      <c r="AU219" s="159" t="s">
        <v>144</v>
      </c>
      <c r="AY219" s="14" t="s">
        <v>138</v>
      </c>
      <c r="BE219" s="160">
        <f t="shared" si="34"/>
        <v>0</v>
      </c>
      <c r="BF219" s="160">
        <f t="shared" si="35"/>
        <v>0</v>
      </c>
      <c r="BG219" s="160">
        <f t="shared" si="36"/>
        <v>0</v>
      </c>
      <c r="BH219" s="160">
        <f t="shared" si="37"/>
        <v>0</v>
      </c>
      <c r="BI219" s="160">
        <f t="shared" si="38"/>
        <v>0</v>
      </c>
      <c r="BJ219" s="14" t="s">
        <v>144</v>
      </c>
      <c r="BK219" s="160">
        <f t="shared" si="39"/>
        <v>0</v>
      </c>
      <c r="BL219" s="14" t="s">
        <v>192</v>
      </c>
      <c r="BM219" s="159" t="s">
        <v>748</v>
      </c>
    </row>
    <row r="220" spans="1:65" s="2" customFormat="1" ht="33" customHeight="1">
      <c r="A220" s="29"/>
      <c r="B220" s="146"/>
      <c r="C220" s="161" t="s">
        <v>474</v>
      </c>
      <c r="D220" s="161" t="s">
        <v>172</v>
      </c>
      <c r="E220" s="162" t="s">
        <v>1009</v>
      </c>
      <c r="F220" s="163" t="s">
        <v>1010</v>
      </c>
      <c r="G220" s="164" t="s">
        <v>186</v>
      </c>
      <c r="H220" s="165">
        <v>650</v>
      </c>
      <c r="I220" s="166"/>
      <c r="J220" s="167">
        <f t="shared" si="30"/>
        <v>0</v>
      </c>
      <c r="K220" s="168"/>
      <c r="L220" s="169"/>
      <c r="M220" s="170" t="s">
        <v>1</v>
      </c>
      <c r="N220" s="171" t="s">
        <v>38</v>
      </c>
      <c r="O220" s="58"/>
      <c r="P220" s="157">
        <f t="shared" si="31"/>
        <v>0</v>
      </c>
      <c r="Q220" s="157">
        <v>0</v>
      </c>
      <c r="R220" s="157">
        <f t="shared" si="32"/>
        <v>0</v>
      </c>
      <c r="S220" s="157">
        <v>0</v>
      </c>
      <c r="T220" s="157">
        <f t="shared" si="33"/>
        <v>0</v>
      </c>
      <c r="U220" s="158" t="s">
        <v>1</v>
      </c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183</v>
      </c>
      <c r="AT220" s="159" t="s">
        <v>172</v>
      </c>
      <c r="AU220" s="159" t="s">
        <v>144</v>
      </c>
      <c r="AY220" s="14" t="s">
        <v>138</v>
      </c>
      <c r="BE220" s="160">
        <f t="shared" si="34"/>
        <v>0</v>
      </c>
      <c r="BF220" s="160">
        <f t="shared" si="35"/>
        <v>0</v>
      </c>
      <c r="BG220" s="160">
        <f t="shared" si="36"/>
        <v>0</v>
      </c>
      <c r="BH220" s="160">
        <f t="shared" si="37"/>
        <v>0</v>
      </c>
      <c r="BI220" s="160">
        <f t="shared" si="38"/>
        <v>0</v>
      </c>
      <c r="BJ220" s="14" t="s">
        <v>144</v>
      </c>
      <c r="BK220" s="160">
        <f t="shared" si="39"/>
        <v>0</v>
      </c>
      <c r="BL220" s="14" t="s">
        <v>192</v>
      </c>
      <c r="BM220" s="159" t="s">
        <v>752</v>
      </c>
    </row>
    <row r="221" spans="1:65" s="2" customFormat="1" ht="16.5" customHeight="1">
      <c r="A221" s="29"/>
      <c r="B221" s="146"/>
      <c r="C221" s="161" t="s">
        <v>1011</v>
      </c>
      <c r="D221" s="161" t="s">
        <v>172</v>
      </c>
      <c r="E221" s="162" t="s">
        <v>1012</v>
      </c>
      <c r="F221" s="163" t="s">
        <v>1013</v>
      </c>
      <c r="G221" s="164" t="s">
        <v>283</v>
      </c>
      <c r="H221" s="165">
        <v>82</v>
      </c>
      <c r="I221" s="166"/>
      <c r="J221" s="167">
        <f t="shared" si="30"/>
        <v>0</v>
      </c>
      <c r="K221" s="168"/>
      <c r="L221" s="169"/>
      <c r="M221" s="170" t="s">
        <v>1</v>
      </c>
      <c r="N221" s="171" t="s">
        <v>38</v>
      </c>
      <c r="O221" s="58"/>
      <c r="P221" s="157">
        <f t="shared" si="31"/>
        <v>0</v>
      </c>
      <c r="Q221" s="157">
        <v>0</v>
      </c>
      <c r="R221" s="157">
        <f t="shared" si="32"/>
        <v>0</v>
      </c>
      <c r="S221" s="157">
        <v>0</v>
      </c>
      <c r="T221" s="157">
        <f t="shared" si="33"/>
        <v>0</v>
      </c>
      <c r="U221" s="158" t="s">
        <v>1</v>
      </c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183</v>
      </c>
      <c r="AT221" s="159" t="s">
        <v>172</v>
      </c>
      <c r="AU221" s="159" t="s">
        <v>144</v>
      </c>
      <c r="AY221" s="14" t="s">
        <v>138</v>
      </c>
      <c r="BE221" s="160">
        <f t="shared" si="34"/>
        <v>0</v>
      </c>
      <c r="BF221" s="160">
        <f t="shared" si="35"/>
        <v>0</v>
      </c>
      <c r="BG221" s="160">
        <f t="shared" si="36"/>
        <v>0</v>
      </c>
      <c r="BH221" s="160">
        <f t="shared" si="37"/>
        <v>0</v>
      </c>
      <c r="BI221" s="160">
        <f t="shared" si="38"/>
        <v>0</v>
      </c>
      <c r="BJ221" s="14" t="s">
        <v>144</v>
      </c>
      <c r="BK221" s="160">
        <f t="shared" si="39"/>
        <v>0</v>
      </c>
      <c r="BL221" s="14" t="s">
        <v>192</v>
      </c>
      <c r="BM221" s="159" t="s">
        <v>755</v>
      </c>
    </row>
    <row r="222" spans="1:65" s="2" customFormat="1" ht="24.2" customHeight="1">
      <c r="A222" s="29"/>
      <c r="B222" s="146"/>
      <c r="C222" s="161" t="s">
        <v>229</v>
      </c>
      <c r="D222" s="161" t="s">
        <v>172</v>
      </c>
      <c r="E222" s="162" t="s">
        <v>1014</v>
      </c>
      <c r="F222" s="163" t="s">
        <v>1015</v>
      </c>
      <c r="G222" s="164" t="s">
        <v>186</v>
      </c>
      <c r="H222" s="165">
        <v>30</v>
      </c>
      <c r="I222" s="166"/>
      <c r="J222" s="167">
        <f t="shared" si="30"/>
        <v>0</v>
      </c>
      <c r="K222" s="168"/>
      <c r="L222" s="169"/>
      <c r="M222" s="170" t="s">
        <v>1</v>
      </c>
      <c r="N222" s="171" t="s">
        <v>38</v>
      </c>
      <c r="O222" s="58"/>
      <c r="P222" s="157">
        <f t="shared" si="31"/>
        <v>0</v>
      </c>
      <c r="Q222" s="157">
        <v>0</v>
      </c>
      <c r="R222" s="157">
        <f t="shared" si="32"/>
        <v>0</v>
      </c>
      <c r="S222" s="157">
        <v>0</v>
      </c>
      <c r="T222" s="157">
        <f t="shared" si="33"/>
        <v>0</v>
      </c>
      <c r="U222" s="158" t="s">
        <v>1</v>
      </c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183</v>
      </c>
      <c r="AT222" s="159" t="s">
        <v>172</v>
      </c>
      <c r="AU222" s="159" t="s">
        <v>144</v>
      </c>
      <c r="AY222" s="14" t="s">
        <v>138</v>
      </c>
      <c r="BE222" s="160">
        <f t="shared" si="34"/>
        <v>0</v>
      </c>
      <c r="BF222" s="160">
        <f t="shared" si="35"/>
        <v>0</v>
      </c>
      <c r="BG222" s="160">
        <f t="shared" si="36"/>
        <v>0</v>
      </c>
      <c r="BH222" s="160">
        <f t="shared" si="37"/>
        <v>0</v>
      </c>
      <c r="BI222" s="160">
        <f t="shared" si="38"/>
        <v>0</v>
      </c>
      <c r="BJ222" s="14" t="s">
        <v>144</v>
      </c>
      <c r="BK222" s="160">
        <f t="shared" si="39"/>
        <v>0</v>
      </c>
      <c r="BL222" s="14" t="s">
        <v>192</v>
      </c>
      <c r="BM222" s="159" t="s">
        <v>756</v>
      </c>
    </row>
    <row r="223" spans="1:65" s="2" customFormat="1" ht="21.75" customHeight="1">
      <c r="A223" s="29"/>
      <c r="B223" s="146"/>
      <c r="C223" s="161" t="s">
        <v>478</v>
      </c>
      <c r="D223" s="161" t="s">
        <v>172</v>
      </c>
      <c r="E223" s="162" t="s">
        <v>1016</v>
      </c>
      <c r="F223" s="163" t="s">
        <v>1017</v>
      </c>
      <c r="G223" s="164" t="s">
        <v>186</v>
      </c>
      <c r="H223" s="165">
        <v>150</v>
      </c>
      <c r="I223" s="166"/>
      <c r="J223" s="167">
        <f t="shared" si="30"/>
        <v>0</v>
      </c>
      <c r="K223" s="168"/>
      <c r="L223" s="169"/>
      <c r="M223" s="170" t="s">
        <v>1</v>
      </c>
      <c r="N223" s="171" t="s">
        <v>38</v>
      </c>
      <c r="O223" s="58"/>
      <c r="P223" s="157">
        <f t="shared" si="31"/>
        <v>0</v>
      </c>
      <c r="Q223" s="157">
        <v>0</v>
      </c>
      <c r="R223" s="157">
        <f t="shared" si="32"/>
        <v>0</v>
      </c>
      <c r="S223" s="157">
        <v>0</v>
      </c>
      <c r="T223" s="157">
        <f t="shared" si="33"/>
        <v>0</v>
      </c>
      <c r="U223" s="158" t="s">
        <v>1</v>
      </c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183</v>
      </c>
      <c r="AT223" s="159" t="s">
        <v>172</v>
      </c>
      <c r="AU223" s="159" t="s">
        <v>144</v>
      </c>
      <c r="AY223" s="14" t="s">
        <v>138</v>
      </c>
      <c r="BE223" s="160">
        <f t="shared" si="34"/>
        <v>0</v>
      </c>
      <c r="BF223" s="160">
        <f t="shared" si="35"/>
        <v>0</v>
      </c>
      <c r="BG223" s="160">
        <f t="shared" si="36"/>
        <v>0</v>
      </c>
      <c r="BH223" s="160">
        <f t="shared" si="37"/>
        <v>0</v>
      </c>
      <c r="BI223" s="160">
        <f t="shared" si="38"/>
        <v>0</v>
      </c>
      <c r="BJ223" s="14" t="s">
        <v>144</v>
      </c>
      <c r="BK223" s="160">
        <f t="shared" si="39"/>
        <v>0</v>
      </c>
      <c r="BL223" s="14" t="s">
        <v>192</v>
      </c>
      <c r="BM223" s="159" t="s">
        <v>759</v>
      </c>
    </row>
    <row r="224" spans="1:65" s="2" customFormat="1" ht="24.2" customHeight="1">
      <c r="A224" s="29"/>
      <c r="B224" s="146"/>
      <c r="C224" s="161" t="s">
        <v>527</v>
      </c>
      <c r="D224" s="161" t="s">
        <v>172</v>
      </c>
      <c r="E224" s="162" t="s">
        <v>1018</v>
      </c>
      <c r="F224" s="163" t="s">
        <v>1019</v>
      </c>
      <c r="G224" s="164" t="s">
        <v>142</v>
      </c>
      <c r="H224" s="165">
        <v>24</v>
      </c>
      <c r="I224" s="166"/>
      <c r="J224" s="167">
        <f t="shared" si="30"/>
        <v>0</v>
      </c>
      <c r="K224" s="168"/>
      <c r="L224" s="169"/>
      <c r="M224" s="170" t="s">
        <v>1</v>
      </c>
      <c r="N224" s="171" t="s">
        <v>38</v>
      </c>
      <c r="O224" s="58"/>
      <c r="P224" s="157">
        <f t="shared" si="31"/>
        <v>0</v>
      </c>
      <c r="Q224" s="157">
        <v>0</v>
      </c>
      <c r="R224" s="157">
        <f t="shared" si="32"/>
        <v>0</v>
      </c>
      <c r="S224" s="157">
        <v>0</v>
      </c>
      <c r="T224" s="157">
        <f t="shared" si="33"/>
        <v>0</v>
      </c>
      <c r="U224" s="158" t="s">
        <v>1</v>
      </c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183</v>
      </c>
      <c r="AT224" s="159" t="s">
        <v>172</v>
      </c>
      <c r="AU224" s="159" t="s">
        <v>144</v>
      </c>
      <c r="AY224" s="14" t="s">
        <v>138</v>
      </c>
      <c r="BE224" s="160">
        <f t="shared" si="34"/>
        <v>0</v>
      </c>
      <c r="BF224" s="160">
        <f t="shared" si="35"/>
        <v>0</v>
      </c>
      <c r="BG224" s="160">
        <f t="shared" si="36"/>
        <v>0</v>
      </c>
      <c r="BH224" s="160">
        <f t="shared" si="37"/>
        <v>0</v>
      </c>
      <c r="BI224" s="160">
        <f t="shared" si="38"/>
        <v>0</v>
      </c>
      <c r="BJ224" s="14" t="s">
        <v>144</v>
      </c>
      <c r="BK224" s="160">
        <f t="shared" si="39"/>
        <v>0</v>
      </c>
      <c r="BL224" s="14" t="s">
        <v>192</v>
      </c>
      <c r="BM224" s="159" t="s">
        <v>762</v>
      </c>
    </row>
    <row r="225" spans="1:65" s="2" customFormat="1" ht="24.2" customHeight="1">
      <c r="A225" s="29"/>
      <c r="B225" s="146"/>
      <c r="C225" s="161" t="s">
        <v>654</v>
      </c>
      <c r="D225" s="161" t="s">
        <v>172</v>
      </c>
      <c r="E225" s="162" t="s">
        <v>1020</v>
      </c>
      <c r="F225" s="163" t="s">
        <v>1021</v>
      </c>
      <c r="G225" s="164" t="s">
        <v>142</v>
      </c>
      <c r="H225" s="165">
        <v>18</v>
      </c>
      <c r="I225" s="166"/>
      <c r="J225" s="167">
        <f t="shared" si="30"/>
        <v>0</v>
      </c>
      <c r="K225" s="168"/>
      <c r="L225" s="169"/>
      <c r="M225" s="170" t="s">
        <v>1</v>
      </c>
      <c r="N225" s="171" t="s">
        <v>38</v>
      </c>
      <c r="O225" s="58"/>
      <c r="P225" s="157">
        <f t="shared" si="31"/>
        <v>0</v>
      </c>
      <c r="Q225" s="157">
        <v>0</v>
      </c>
      <c r="R225" s="157">
        <f t="shared" si="32"/>
        <v>0</v>
      </c>
      <c r="S225" s="157">
        <v>0</v>
      </c>
      <c r="T225" s="157">
        <f t="shared" si="33"/>
        <v>0</v>
      </c>
      <c r="U225" s="158" t="s">
        <v>1</v>
      </c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183</v>
      </c>
      <c r="AT225" s="159" t="s">
        <v>172</v>
      </c>
      <c r="AU225" s="159" t="s">
        <v>144</v>
      </c>
      <c r="AY225" s="14" t="s">
        <v>138</v>
      </c>
      <c r="BE225" s="160">
        <f t="shared" si="34"/>
        <v>0</v>
      </c>
      <c r="BF225" s="160">
        <f t="shared" si="35"/>
        <v>0</v>
      </c>
      <c r="BG225" s="160">
        <f t="shared" si="36"/>
        <v>0</v>
      </c>
      <c r="BH225" s="160">
        <f t="shared" si="37"/>
        <v>0</v>
      </c>
      <c r="BI225" s="160">
        <f t="shared" si="38"/>
        <v>0</v>
      </c>
      <c r="BJ225" s="14" t="s">
        <v>144</v>
      </c>
      <c r="BK225" s="160">
        <f t="shared" si="39"/>
        <v>0</v>
      </c>
      <c r="BL225" s="14" t="s">
        <v>192</v>
      </c>
      <c r="BM225" s="159" t="s">
        <v>766</v>
      </c>
    </row>
    <row r="226" spans="1:65" s="2" customFormat="1" ht="24.2" customHeight="1">
      <c r="A226" s="29"/>
      <c r="B226" s="146"/>
      <c r="C226" s="161" t="s">
        <v>814</v>
      </c>
      <c r="D226" s="161" t="s">
        <v>172</v>
      </c>
      <c r="E226" s="162" t="s">
        <v>1022</v>
      </c>
      <c r="F226" s="163" t="s">
        <v>1023</v>
      </c>
      <c r="G226" s="164" t="s">
        <v>142</v>
      </c>
      <c r="H226" s="165">
        <v>8</v>
      </c>
      <c r="I226" s="166"/>
      <c r="J226" s="167">
        <f t="shared" si="30"/>
        <v>0</v>
      </c>
      <c r="K226" s="168"/>
      <c r="L226" s="169"/>
      <c r="M226" s="170" t="s">
        <v>1</v>
      </c>
      <c r="N226" s="171" t="s">
        <v>38</v>
      </c>
      <c r="O226" s="58"/>
      <c r="P226" s="157">
        <f t="shared" si="31"/>
        <v>0</v>
      </c>
      <c r="Q226" s="157">
        <v>0</v>
      </c>
      <c r="R226" s="157">
        <f t="shared" si="32"/>
        <v>0</v>
      </c>
      <c r="S226" s="157">
        <v>0</v>
      </c>
      <c r="T226" s="157">
        <f t="shared" si="33"/>
        <v>0</v>
      </c>
      <c r="U226" s="158" t="s">
        <v>1</v>
      </c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9" t="s">
        <v>183</v>
      </c>
      <c r="AT226" s="159" t="s">
        <v>172</v>
      </c>
      <c r="AU226" s="159" t="s">
        <v>144</v>
      </c>
      <c r="AY226" s="14" t="s">
        <v>138</v>
      </c>
      <c r="BE226" s="160">
        <f t="shared" si="34"/>
        <v>0</v>
      </c>
      <c r="BF226" s="160">
        <f t="shared" si="35"/>
        <v>0</v>
      </c>
      <c r="BG226" s="160">
        <f t="shared" si="36"/>
        <v>0</v>
      </c>
      <c r="BH226" s="160">
        <f t="shared" si="37"/>
        <v>0</v>
      </c>
      <c r="BI226" s="160">
        <f t="shared" si="38"/>
        <v>0</v>
      </c>
      <c r="BJ226" s="14" t="s">
        <v>144</v>
      </c>
      <c r="BK226" s="160">
        <f t="shared" si="39"/>
        <v>0</v>
      </c>
      <c r="BL226" s="14" t="s">
        <v>192</v>
      </c>
      <c r="BM226" s="159" t="s">
        <v>769</v>
      </c>
    </row>
    <row r="227" spans="1:65" s="2" customFormat="1" ht="16.5" customHeight="1">
      <c r="A227" s="29"/>
      <c r="B227" s="146"/>
      <c r="C227" s="161" t="s">
        <v>675</v>
      </c>
      <c r="D227" s="161" t="s">
        <v>172</v>
      </c>
      <c r="E227" s="162" t="s">
        <v>1024</v>
      </c>
      <c r="F227" s="163" t="s">
        <v>1025</v>
      </c>
      <c r="G227" s="164" t="s">
        <v>142</v>
      </c>
      <c r="H227" s="165">
        <v>24</v>
      </c>
      <c r="I227" s="166"/>
      <c r="J227" s="167">
        <f t="shared" si="30"/>
        <v>0</v>
      </c>
      <c r="K227" s="168"/>
      <c r="L227" s="169"/>
      <c r="M227" s="170" t="s">
        <v>1</v>
      </c>
      <c r="N227" s="171" t="s">
        <v>38</v>
      </c>
      <c r="O227" s="58"/>
      <c r="P227" s="157">
        <f t="shared" si="31"/>
        <v>0</v>
      </c>
      <c r="Q227" s="157">
        <v>0</v>
      </c>
      <c r="R227" s="157">
        <f t="shared" si="32"/>
        <v>0</v>
      </c>
      <c r="S227" s="157">
        <v>0</v>
      </c>
      <c r="T227" s="157">
        <f t="shared" si="33"/>
        <v>0</v>
      </c>
      <c r="U227" s="158" t="s">
        <v>1</v>
      </c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183</v>
      </c>
      <c r="AT227" s="159" t="s">
        <v>172</v>
      </c>
      <c r="AU227" s="159" t="s">
        <v>144</v>
      </c>
      <c r="AY227" s="14" t="s">
        <v>138</v>
      </c>
      <c r="BE227" s="160">
        <f t="shared" si="34"/>
        <v>0</v>
      </c>
      <c r="BF227" s="160">
        <f t="shared" si="35"/>
        <v>0</v>
      </c>
      <c r="BG227" s="160">
        <f t="shared" si="36"/>
        <v>0</v>
      </c>
      <c r="BH227" s="160">
        <f t="shared" si="37"/>
        <v>0</v>
      </c>
      <c r="BI227" s="160">
        <f t="shared" si="38"/>
        <v>0</v>
      </c>
      <c r="BJ227" s="14" t="s">
        <v>144</v>
      </c>
      <c r="BK227" s="160">
        <f t="shared" si="39"/>
        <v>0</v>
      </c>
      <c r="BL227" s="14" t="s">
        <v>192</v>
      </c>
      <c r="BM227" s="159" t="s">
        <v>772</v>
      </c>
    </row>
    <row r="228" spans="1:65" s="2" customFormat="1" ht="24.2" customHeight="1">
      <c r="A228" s="29"/>
      <c r="B228" s="146"/>
      <c r="C228" s="147" t="s">
        <v>728</v>
      </c>
      <c r="D228" s="147" t="s">
        <v>140</v>
      </c>
      <c r="E228" s="148" t="s">
        <v>1026</v>
      </c>
      <c r="F228" s="149" t="s">
        <v>1027</v>
      </c>
      <c r="G228" s="150" t="s">
        <v>142</v>
      </c>
      <c r="H228" s="151">
        <v>1</v>
      </c>
      <c r="I228" s="152"/>
      <c r="J228" s="153">
        <f t="shared" si="30"/>
        <v>0</v>
      </c>
      <c r="K228" s="154"/>
      <c r="L228" s="30"/>
      <c r="M228" s="155" t="s">
        <v>1</v>
      </c>
      <c r="N228" s="156" t="s">
        <v>38</v>
      </c>
      <c r="O228" s="58"/>
      <c r="P228" s="157">
        <f t="shared" si="31"/>
        <v>0</v>
      </c>
      <c r="Q228" s="157">
        <v>0</v>
      </c>
      <c r="R228" s="157">
        <f t="shared" si="32"/>
        <v>0</v>
      </c>
      <c r="S228" s="157">
        <v>0</v>
      </c>
      <c r="T228" s="157">
        <f t="shared" si="33"/>
        <v>0</v>
      </c>
      <c r="U228" s="158" t="s">
        <v>1</v>
      </c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192</v>
      </c>
      <c r="AT228" s="159" t="s">
        <v>140</v>
      </c>
      <c r="AU228" s="159" t="s">
        <v>144</v>
      </c>
      <c r="AY228" s="14" t="s">
        <v>138</v>
      </c>
      <c r="BE228" s="160">
        <f t="shared" si="34"/>
        <v>0</v>
      </c>
      <c r="BF228" s="160">
        <f t="shared" si="35"/>
        <v>0</v>
      </c>
      <c r="BG228" s="160">
        <f t="shared" si="36"/>
        <v>0</v>
      </c>
      <c r="BH228" s="160">
        <f t="shared" si="37"/>
        <v>0</v>
      </c>
      <c r="BI228" s="160">
        <f t="shared" si="38"/>
        <v>0</v>
      </c>
      <c r="BJ228" s="14" t="s">
        <v>144</v>
      </c>
      <c r="BK228" s="160">
        <f t="shared" si="39"/>
        <v>0</v>
      </c>
      <c r="BL228" s="14" t="s">
        <v>192</v>
      </c>
      <c r="BM228" s="159" t="s">
        <v>775</v>
      </c>
    </row>
    <row r="229" spans="1:65" s="2" customFormat="1" ht="24.2" customHeight="1">
      <c r="A229" s="29"/>
      <c r="B229" s="146"/>
      <c r="C229" s="161" t="s">
        <v>533</v>
      </c>
      <c r="D229" s="161" t="s">
        <v>172</v>
      </c>
      <c r="E229" s="162" t="s">
        <v>1028</v>
      </c>
      <c r="F229" s="163" t="s">
        <v>1029</v>
      </c>
      <c r="G229" s="164" t="s">
        <v>142</v>
      </c>
      <c r="H229" s="165">
        <v>1</v>
      </c>
      <c r="I229" s="166"/>
      <c r="J229" s="167">
        <f t="shared" si="30"/>
        <v>0</v>
      </c>
      <c r="K229" s="168"/>
      <c r="L229" s="169"/>
      <c r="M229" s="170" t="s">
        <v>1</v>
      </c>
      <c r="N229" s="171" t="s">
        <v>38</v>
      </c>
      <c r="O229" s="58"/>
      <c r="P229" s="157">
        <f t="shared" si="31"/>
        <v>0</v>
      </c>
      <c r="Q229" s="157">
        <v>0</v>
      </c>
      <c r="R229" s="157">
        <f t="shared" si="32"/>
        <v>0</v>
      </c>
      <c r="S229" s="157">
        <v>0</v>
      </c>
      <c r="T229" s="157">
        <f t="shared" si="33"/>
        <v>0</v>
      </c>
      <c r="U229" s="158" t="s">
        <v>1</v>
      </c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9" t="s">
        <v>183</v>
      </c>
      <c r="AT229" s="159" t="s">
        <v>172</v>
      </c>
      <c r="AU229" s="159" t="s">
        <v>144</v>
      </c>
      <c r="AY229" s="14" t="s">
        <v>138</v>
      </c>
      <c r="BE229" s="160">
        <f t="shared" si="34"/>
        <v>0</v>
      </c>
      <c r="BF229" s="160">
        <f t="shared" si="35"/>
        <v>0</v>
      </c>
      <c r="BG229" s="160">
        <f t="shared" si="36"/>
        <v>0</v>
      </c>
      <c r="BH229" s="160">
        <f t="shared" si="37"/>
        <v>0</v>
      </c>
      <c r="BI229" s="160">
        <f t="shared" si="38"/>
        <v>0</v>
      </c>
      <c r="BJ229" s="14" t="s">
        <v>144</v>
      </c>
      <c r="BK229" s="160">
        <f t="shared" si="39"/>
        <v>0</v>
      </c>
      <c r="BL229" s="14" t="s">
        <v>192</v>
      </c>
      <c r="BM229" s="159" t="s">
        <v>779</v>
      </c>
    </row>
    <row r="230" spans="1:65" s="2" customFormat="1" ht="24.2" customHeight="1">
      <c r="A230" s="29"/>
      <c r="B230" s="146"/>
      <c r="C230" s="161" t="s">
        <v>489</v>
      </c>
      <c r="D230" s="161" t="s">
        <v>172</v>
      </c>
      <c r="E230" s="162" t="s">
        <v>1030</v>
      </c>
      <c r="F230" s="163" t="s">
        <v>1031</v>
      </c>
      <c r="G230" s="164" t="s">
        <v>142</v>
      </c>
      <c r="H230" s="165">
        <v>1</v>
      </c>
      <c r="I230" s="166"/>
      <c r="J230" s="167">
        <f t="shared" si="30"/>
        <v>0</v>
      </c>
      <c r="K230" s="168"/>
      <c r="L230" s="169"/>
      <c r="M230" s="170" t="s">
        <v>1</v>
      </c>
      <c r="N230" s="171" t="s">
        <v>38</v>
      </c>
      <c r="O230" s="58"/>
      <c r="P230" s="157">
        <f t="shared" si="31"/>
        <v>0</v>
      </c>
      <c r="Q230" s="157">
        <v>0</v>
      </c>
      <c r="R230" s="157">
        <f t="shared" si="32"/>
        <v>0</v>
      </c>
      <c r="S230" s="157">
        <v>0</v>
      </c>
      <c r="T230" s="157">
        <f t="shared" si="33"/>
        <v>0</v>
      </c>
      <c r="U230" s="158" t="s">
        <v>1</v>
      </c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183</v>
      </c>
      <c r="AT230" s="159" t="s">
        <v>172</v>
      </c>
      <c r="AU230" s="159" t="s">
        <v>144</v>
      </c>
      <c r="AY230" s="14" t="s">
        <v>138</v>
      </c>
      <c r="BE230" s="160">
        <f t="shared" si="34"/>
        <v>0</v>
      </c>
      <c r="BF230" s="160">
        <f t="shared" si="35"/>
        <v>0</v>
      </c>
      <c r="BG230" s="160">
        <f t="shared" si="36"/>
        <v>0</v>
      </c>
      <c r="BH230" s="160">
        <f t="shared" si="37"/>
        <v>0</v>
      </c>
      <c r="BI230" s="160">
        <f t="shared" si="38"/>
        <v>0</v>
      </c>
      <c r="BJ230" s="14" t="s">
        <v>144</v>
      </c>
      <c r="BK230" s="160">
        <f t="shared" si="39"/>
        <v>0</v>
      </c>
      <c r="BL230" s="14" t="s">
        <v>192</v>
      </c>
      <c r="BM230" s="159" t="s">
        <v>782</v>
      </c>
    </row>
    <row r="231" spans="1:65" s="2" customFormat="1" ht="24.2" customHeight="1">
      <c r="A231" s="29"/>
      <c r="B231" s="146"/>
      <c r="C231" s="147" t="s">
        <v>538</v>
      </c>
      <c r="D231" s="147" t="s">
        <v>140</v>
      </c>
      <c r="E231" s="148" t="s">
        <v>1032</v>
      </c>
      <c r="F231" s="149" t="s">
        <v>1033</v>
      </c>
      <c r="G231" s="150" t="s">
        <v>142</v>
      </c>
      <c r="H231" s="151">
        <v>1</v>
      </c>
      <c r="I231" s="152"/>
      <c r="J231" s="153">
        <f t="shared" si="30"/>
        <v>0</v>
      </c>
      <c r="K231" s="154"/>
      <c r="L231" s="30"/>
      <c r="M231" s="155" t="s">
        <v>1</v>
      </c>
      <c r="N231" s="156" t="s">
        <v>38</v>
      </c>
      <c r="O231" s="58"/>
      <c r="P231" s="157">
        <f t="shared" si="31"/>
        <v>0</v>
      </c>
      <c r="Q231" s="157">
        <v>0</v>
      </c>
      <c r="R231" s="157">
        <f t="shared" si="32"/>
        <v>0</v>
      </c>
      <c r="S231" s="157">
        <v>0</v>
      </c>
      <c r="T231" s="157">
        <f t="shared" si="33"/>
        <v>0</v>
      </c>
      <c r="U231" s="158" t="s">
        <v>1</v>
      </c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192</v>
      </c>
      <c r="AT231" s="159" t="s">
        <v>140</v>
      </c>
      <c r="AU231" s="159" t="s">
        <v>144</v>
      </c>
      <c r="AY231" s="14" t="s">
        <v>138</v>
      </c>
      <c r="BE231" s="160">
        <f t="shared" si="34"/>
        <v>0</v>
      </c>
      <c r="BF231" s="160">
        <f t="shared" si="35"/>
        <v>0</v>
      </c>
      <c r="BG231" s="160">
        <f t="shared" si="36"/>
        <v>0</v>
      </c>
      <c r="BH231" s="160">
        <f t="shared" si="37"/>
        <v>0</v>
      </c>
      <c r="BI231" s="160">
        <f t="shared" si="38"/>
        <v>0</v>
      </c>
      <c r="BJ231" s="14" t="s">
        <v>144</v>
      </c>
      <c r="BK231" s="160">
        <f t="shared" si="39"/>
        <v>0</v>
      </c>
      <c r="BL231" s="14" t="s">
        <v>192</v>
      </c>
      <c r="BM231" s="159" t="s">
        <v>786</v>
      </c>
    </row>
    <row r="232" spans="1:65" s="2" customFormat="1" ht="21.75" customHeight="1">
      <c r="A232" s="29"/>
      <c r="B232" s="146"/>
      <c r="C232" s="161" t="s">
        <v>448</v>
      </c>
      <c r="D232" s="161" t="s">
        <v>172</v>
      </c>
      <c r="E232" s="162" t="s">
        <v>1034</v>
      </c>
      <c r="F232" s="163" t="s">
        <v>1035</v>
      </c>
      <c r="G232" s="164" t="s">
        <v>142</v>
      </c>
      <c r="H232" s="165">
        <v>1</v>
      </c>
      <c r="I232" s="166"/>
      <c r="J232" s="167">
        <f t="shared" si="30"/>
        <v>0</v>
      </c>
      <c r="K232" s="168"/>
      <c r="L232" s="169"/>
      <c r="M232" s="170" t="s">
        <v>1</v>
      </c>
      <c r="N232" s="171" t="s">
        <v>38</v>
      </c>
      <c r="O232" s="58"/>
      <c r="P232" s="157">
        <f t="shared" si="31"/>
        <v>0</v>
      </c>
      <c r="Q232" s="157">
        <v>0</v>
      </c>
      <c r="R232" s="157">
        <f t="shared" si="32"/>
        <v>0</v>
      </c>
      <c r="S232" s="157">
        <v>0</v>
      </c>
      <c r="T232" s="157">
        <f t="shared" si="33"/>
        <v>0</v>
      </c>
      <c r="U232" s="158" t="s">
        <v>1</v>
      </c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183</v>
      </c>
      <c r="AT232" s="159" t="s">
        <v>172</v>
      </c>
      <c r="AU232" s="159" t="s">
        <v>144</v>
      </c>
      <c r="AY232" s="14" t="s">
        <v>138</v>
      </c>
      <c r="BE232" s="160">
        <f t="shared" si="34"/>
        <v>0</v>
      </c>
      <c r="BF232" s="160">
        <f t="shared" si="35"/>
        <v>0</v>
      </c>
      <c r="BG232" s="160">
        <f t="shared" si="36"/>
        <v>0</v>
      </c>
      <c r="BH232" s="160">
        <f t="shared" si="37"/>
        <v>0</v>
      </c>
      <c r="BI232" s="160">
        <f t="shared" si="38"/>
        <v>0</v>
      </c>
      <c r="BJ232" s="14" t="s">
        <v>144</v>
      </c>
      <c r="BK232" s="160">
        <f t="shared" si="39"/>
        <v>0</v>
      </c>
      <c r="BL232" s="14" t="s">
        <v>192</v>
      </c>
      <c r="BM232" s="159" t="s">
        <v>789</v>
      </c>
    </row>
    <row r="233" spans="1:65" s="12" customFormat="1" ht="22.9" customHeight="1">
      <c r="B233" s="133"/>
      <c r="D233" s="134" t="s">
        <v>71</v>
      </c>
      <c r="E233" s="144" t="s">
        <v>1036</v>
      </c>
      <c r="F233" s="144" t="s">
        <v>1037</v>
      </c>
      <c r="I233" s="136"/>
      <c r="J233" s="145">
        <f>BK233</f>
        <v>0</v>
      </c>
      <c r="L233" s="133"/>
      <c r="M233" s="138"/>
      <c r="N233" s="139"/>
      <c r="O233" s="139"/>
      <c r="P233" s="140">
        <f>SUM(P234:P237)</f>
        <v>0</v>
      </c>
      <c r="Q233" s="139"/>
      <c r="R233" s="140">
        <f>SUM(R234:R237)</f>
        <v>0</v>
      </c>
      <c r="S233" s="139"/>
      <c r="T233" s="140">
        <f>SUM(T234:T237)</f>
        <v>0</v>
      </c>
      <c r="U233" s="141"/>
      <c r="AR233" s="134" t="s">
        <v>144</v>
      </c>
      <c r="AT233" s="142" t="s">
        <v>71</v>
      </c>
      <c r="AU233" s="142" t="s">
        <v>80</v>
      </c>
      <c r="AY233" s="134" t="s">
        <v>138</v>
      </c>
      <c r="BK233" s="143">
        <f>SUM(BK234:BK237)</f>
        <v>0</v>
      </c>
    </row>
    <row r="234" spans="1:65" s="2" customFormat="1" ht="76.349999999999994" customHeight="1">
      <c r="A234" s="29"/>
      <c r="B234" s="146"/>
      <c r="C234" s="147" t="s">
        <v>690</v>
      </c>
      <c r="D234" s="147" t="s">
        <v>140</v>
      </c>
      <c r="E234" s="148" t="s">
        <v>1038</v>
      </c>
      <c r="F234" s="149" t="s">
        <v>1039</v>
      </c>
      <c r="G234" s="150" t="s">
        <v>1040</v>
      </c>
      <c r="H234" s="151">
        <v>1</v>
      </c>
      <c r="I234" s="152"/>
      <c r="J234" s="153">
        <f>ROUND(I234*H234,2)</f>
        <v>0</v>
      </c>
      <c r="K234" s="154"/>
      <c r="L234" s="30"/>
      <c r="M234" s="155" t="s">
        <v>1</v>
      </c>
      <c r="N234" s="156" t="s">
        <v>38</v>
      </c>
      <c r="O234" s="58"/>
      <c r="P234" s="157">
        <f>O234*H234</f>
        <v>0</v>
      </c>
      <c r="Q234" s="157">
        <v>0</v>
      </c>
      <c r="R234" s="157">
        <f>Q234*H234</f>
        <v>0</v>
      </c>
      <c r="S234" s="157">
        <v>0</v>
      </c>
      <c r="T234" s="157">
        <f>S234*H234</f>
        <v>0</v>
      </c>
      <c r="U234" s="158" t="s">
        <v>1</v>
      </c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192</v>
      </c>
      <c r="AT234" s="159" t="s">
        <v>140</v>
      </c>
      <c r="AU234" s="159" t="s">
        <v>144</v>
      </c>
      <c r="AY234" s="14" t="s">
        <v>138</v>
      </c>
      <c r="BE234" s="160">
        <f>IF(N234="základná",J234,0)</f>
        <v>0</v>
      </c>
      <c r="BF234" s="160">
        <f>IF(N234="znížená",J234,0)</f>
        <v>0</v>
      </c>
      <c r="BG234" s="160">
        <f>IF(N234="zákl. prenesená",J234,0)</f>
        <v>0</v>
      </c>
      <c r="BH234" s="160">
        <f>IF(N234="zníž. prenesená",J234,0)</f>
        <v>0</v>
      </c>
      <c r="BI234" s="160">
        <f>IF(N234="nulová",J234,0)</f>
        <v>0</v>
      </c>
      <c r="BJ234" s="14" t="s">
        <v>144</v>
      </c>
      <c r="BK234" s="160">
        <f>ROUND(I234*H234,2)</f>
        <v>0</v>
      </c>
      <c r="BL234" s="14" t="s">
        <v>192</v>
      </c>
      <c r="BM234" s="159" t="s">
        <v>1041</v>
      </c>
    </row>
    <row r="235" spans="1:65" s="2" customFormat="1" ht="24.2" customHeight="1">
      <c r="A235" s="29"/>
      <c r="B235" s="146"/>
      <c r="C235" s="147" t="s">
        <v>661</v>
      </c>
      <c r="D235" s="147" t="s">
        <v>140</v>
      </c>
      <c r="E235" s="148" t="s">
        <v>1042</v>
      </c>
      <c r="F235" s="149" t="s">
        <v>1043</v>
      </c>
      <c r="G235" s="150" t="s">
        <v>142</v>
      </c>
      <c r="H235" s="151">
        <v>2</v>
      </c>
      <c r="I235" s="152"/>
      <c r="J235" s="153">
        <f>ROUND(I235*H235,2)</f>
        <v>0</v>
      </c>
      <c r="K235" s="154"/>
      <c r="L235" s="30"/>
      <c r="M235" s="155" t="s">
        <v>1</v>
      </c>
      <c r="N235" s="156" t="s">
        <v>38</v>
      </c>
      <c r="O235" s="58"/>
      <c r="P235" s="157">
        <f>O235*H235</f>
        <v>0</v>
      </c>
      <c r="Q235" s="157">
        <v>0</v>
      </c>
      <c r="R235" s="157">
        <f>Q235*H235</f>
        <v>0</v>
      </c>
      <c r="S235" s="157">
        <v>0</v>
      </c>
      <c r="T235" s="157">
        <f>S235*H235</f>
        <v>0</v>
      </c>
      <c r="U235" s="158" t="s">
        <v>1</v>
      </c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192</v>
      </c>
      <c r="AT235" s="159" t="s">
        <v>140</v>
      </c>
      <c r="AU235" s="159" t="s">
        <v>144</v>
      </c>
      <c r="AY235" s="14" t="s">
        <v>138</v>
      </c>
      <c r="BE235" s="160">
        <f>IF(N235="základná",J235,0)</f>
        <v>0</v>
      </c>
      <c r="BF235" s="160">
        <f>IF(N235="znížená",J235,0)</f>
        <v>0</v>
      </c>
      <c r="BG235" s="160">
        <f>IF(N235="zákl. prenesená",J235,0)</f>
        <v>0</v>
      </c>
      <c r="BH235" s="160">
        <f>IF(N235="zníž. prenesená",J235,0)</f>
        <v>0</v>
      </c>
      <c r="BI235" s="160">
        <f>IF(N235="nulová",J235,0)</f>
        <v>0</v>
      </c>
      <c r="BJ235" s="14" t="s">
        <v>144</v>
      </c>
      <c r="BK235" s="160">
        <f>ROUND(I235*H235,2)</f>
        <v>0</v>
      </c>
      <c r="BL235" s="14" t="s">
        <v>192</v>
      </c>
      <c r="BM235" s="159" t="s">
        <v>793</v>
      </c>
    </row>
    <row r="236" spans="1:65" s="2" customFormat="1" ht="16.5" customHeight="1">
      <c r="A236" s="29"/>
      <c r="B236" s="146"/>
      <c r="C236" s="161" t="s">
        <v>541</v>
      </c>
      <c r="D236" s="161" t="s">
        <v>172</v>
      </c>
      <c r="E236" s="162" t="s">
        <v>1044</v>
      </c>
      <c r="F236" s="163" t="s">
        <v>1045</v>
      </c>
      <c r="G236" s="164" t="s">
        <v>142</v>
      </c>
      <c r="H236" s="165">
        <v>1</v>
      </c>
      <c r="I236" s="166"/>
      <c r="J236" s="167">
        <f>ROUND(I236*H236,2)</f>
        <v>0</v>
      </c>
      <c r="K236" s="168"/>
      <c r="L236" s="169"/>
      <c r="M236" s="170" t="s">
        <v>1</v>
      </c>
      <c r="N236" s="171" t="s">
        <v>38</v>
      </c>
      <c r="O236" s="58"/>
      <c r="P236" s="157">
        <f>O236*H236</f>
        <v>0</v>
      </c>
      <c r="Q236" s="157">
        <v>0</v>
      </c>
      <c r="R236" s="157">
        <f>Q236*H236</f>
        <v>0</v>
      </c>
      <c r="S236" s="157">
        <v>0</v>
      </c>
      <c r="T236" s="157">
        <f>S236*H236</f>
        <v>0</v>
      </c>
      <c r="U236" s="158" t="s">
        <v>1</v>
      </c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183</v>
      </c>
      <c r="AT236" s="159" t="s">
        <v>172</v>
      </c>
      <c r="AU236" s="159" t="s">
        <v>144</v>
      </c>
      <c r="AY236" s="14" t="s">
        <v>138</v>
      </c>
      <c r="BE236" s="160">
        <f>IF(N236="základná",J236,0)</f>
        <v>0</v>
      </c>
      <c r="BF236" s="160">
        <f>IF(N236="znížená",J236,0)</f>
        <v>0</v>
      </c>
      <c r="BG236" s="160">
        <f>IF(N236="zákl. prenesená",J236,0)</f>
        <v>0</v>
      </c>
      <c r="BH236" s="160">
        <f>IF(N236="zníž. prenesená",J236,0)</f>
        <v>0</v>
      </c>
      <c r="BI236" s="160">
        <f>IF(N236="nulová",J236,0)</f>
        <v>0</v>
      </c>
      <c r="BJ236" s="14" t="s">
        <v>144</v>
      </c>
      <c r="BK236" s="160">
        <f>ROUND(I236*H236,2)</f>
        <v>0</v>
      </c>
      <c r="BL236" s="14" t="s">
        <v>192</v>
      </c>
      <c r="BM236" s="159" t="s">
        <v>796</v>
      </c>
    </row>
    <row r="237" spans="1:65" s="2" customFormat="1" ht="16.5" customHeight="1">
      <c r="A237" s="29"/>
      <c r="B237" s="146"/>
      <c r="C237" s="161" t="s">
        <v>651</v>
      </c>
      <c r="D237" s="161" t="s">
        <v>172</v>
      </c>
      <c r="E237" s="162" t="s">
        <v>1046</v>
      </c>
      <c r="F237" s="163" t="s">
        <v>1047</v>
      </c>
      <c r="G237" s="164" t="s">
        <v>142</v>
      </c>
      <c r="H237" s="165">
        <v>1</v>
      </c>
      <c r="I237" s="166"/>
      <c r="J237" s="167">
        <f>ROUND(I237*H237,2)</f>
        <v>0</v>
      </c>
      <c r="K237" s="168"/>
      <c r="L237" s="169"/>
      <c r="M237" s="170" t="s">
        <v>1</v>
      </c>
      <c r="N237" s="171" t="s">
        <v>38</v>
      </c>
      <c r="O237" s="58"/>
      <c r="P237" s="157">
        <f>O237*H237</f>
        <v>0</v>
      </c>
      <c r="Q237" s="157">
        <v>0</v>
      </c>
      <c r="R237" s="157">
        <f>Q237*H237</f>
        <v>0</v>
      </c>
      <c r="S237" s="157">
        <v>0</v>
      </c>
      <c r="T237" s="157">
        <f>S237*H237</f>
        <v>0</v>
      </c>
      <c r="U237" s="158" t="s">
        <v>1</v>
      </c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9" t="s">
        <v>183</v>
      </c>
      <c r="AT237" s="159" t="s">
        <v>172</v>
      </c>
      <c r="AU237" s="159" t="s">
        <v>144</v>
      </c>
      <c r="AY237" s="14" t="s">
        <v>138</v>
      </c>
      <c r="BE237" s="160">
        <f>IF(N237="základná",J237,0)</f>
        <v>0</v>
      </c>
      <c r="BF237" s="160">
        <f>IF(N237="znížená",J237,0)</f>
        <v>0</v>
      </c>
      <c r="BG237" s="160">
        <f>IF(N237="zákl. prenesená",J237,0)</f>
        <v>0</v>
      </c>
      <c r="BH237" s="160">
        <f>IF(N237="zníž. prenesená",J237,0)</f>
        <v>0</v>
      </c>
      <c r="BI237" s="160">
        <f>IF(N237="nulová",J237,0)</f>
        <v>0</v>
      </c>
      <c r="BJ237" s="14" t="s">
        <v>144</v>
      </c>
      <c r="BK237" s="160">
        <f>ROUND(I237*H237,2)</f>
        <v>0</v>
      </c>
      <c r="BL237" s="14" t="s">
        <v>192</v>
      </c>
      <c r="BM237" s="159" t="s">
        <v>799</v>
      </c>
    </row>
    <row r="238" spans="1:65" s="12" customFormat="1" ht="25.9" customHeight="1">
      <c r="B238" s="133"/>
      <c r="D238" s="134" t="s">
        <v>71</v>
      </c>
      <c r="E238" s="135" t="s">
        <v>172</v>
      </c>
      <c r="F238" s="135" t="s">
        <v>1048</v>
      </c>
      <c r="I238" s="136"/>
      <c r="J238" s="137">
        <f>BK238</f>
        <v>0</v>
      </c>
      <c r="L238" s="133"/>
      <c r="M238" s="138"/>
      <c r="N238" s="139"/>
      <c r="O238" s="139"/>
      <c r="P238" s="140">
        <f>P239</f>
        <v>0</v>
      </c>
      <c r="Q238" s="139"/>
      <c r="R238" s="140">
        <f>R239</f>
        <v>0</v>
      </c>
      <c r="S238" s="139"/>
      <c r="T238" s="140">
        <f>T239</f>
        <v>0</v>
      </c>
      <c r="U238" s="141"/>
      <c r="AR238" s="134" t="s">
        <v>146</v>
      </c>
      <c r="AT238" s="142" t="s">
        <v>71</v>
      </c>
      <c r="AU238" s="142" t="s">
        <v>72</v>
      </c>
      <c r="AY238" s="134" t="s">
        <v>138</v>
      </c>
      <c r="BK238" s="143">
        <f>BK239</f>
        <v>0</v>
      </c>
    </row>
    <row r="239" spans="1:65" s="12" customFormat="1" ht="22.9" customHeight="1">
      <c r="B239" s="133"/>
      <c r="D239" s="134" t="s">
        <v>71</v>
      </c>
      <c r="E239" s="144" t="s">
        <v>1049</v>
      </c>
      <c r="F239" s="144" t="s">
        <v>1050</v>
      </c>
      <c r="I239" s="136"/>
      <c r="J239" s="145">
        <f>BK239</f>
        <v>0</v>
      </c>
      <c r="L239" s="133"/>
      <c r="M239" s="138"/>
      <c r="N239" s="139"/>
      <c r="O239" s="139"/>
      <c r="P239" s="140">
        <f>SUM(P240:P243)</f>
        <v>0</v>
      </c>
      <c r="Q239" s="139"/>
      <c r="R239" s="140">
        <f>SUM(R240:R243)</f>
        <v>0</v>
      </c>
      <c r="S239" s="139"/>
      <c r="T239" s="140">
        <f>SUM(T240:T243)</f>
        <v>0</v>
      </c>
      <c r="U239" s="141"/>
      <c r="AR239" s="134" t="s">
        <v>146</v>
      </c>
      <c r="AT239" s="142" t="s">
        <v>71</v>
      </c>
      <c r="AU239" s="142" t="s">
        <v>80</v>
      </c>
      <c r="AY239" s="134" t="s">
        <v>138</v>
      </c>
      <c r="BK239" s="143">
        <f>SUM(BK240:BK243)</f>
        <v>0</v>
      </c>
    </row>
    <row r="240" spans="1:65" s="2" customFormat="1" ht="37.9" customHeight="1">
      <c r="A240" s="29"/>
      <c r="B240" s="146"/>
      <c r="C240" s="161" t="s">
        <v>564</v>
      </c>
      <c r="D240" s="161" t="s">
        <v>172</v>
      </c>
      <c r="E240" s="162" t="s">
        <v>1051</v>
      </c>
      <c r="F240" s="163" t="s">
        <v>1052</v>
      </c>
      <c r="G240" s="164" t="s">
        <v>142</v>
      </c>
      <c r="H240" s="165">
        <v>1</v>
      </c>
      <c r="I240" s="166"/>
      <c r="J240" s="167">
        <f>ROUND(I240*H240,2)</f>
        <v>0</v>
      </c>
      <c r="K240" s="168"/>
      <c r="L240" s="169"/>
      <c r="M240" s="170" t="s">
        <v>1</v>
      </c>
      <c r="N240" s="171" t="s">
        <v>38</v>
      </c>
      <c r="O240" s="58"/>
      <c r="P240" s="157">
        <f>O240*H240</f>
        <v>0</v>
      </c>
      <c r="Q240" s="157">
        <v>0</v>
      </c>
      <c r="R240" s="157">
        <f>Q240*H240</f>
        <v>0</v>
      </c>
      <c r="S240" s="157">
        <v>0</v>
      </c>
      <c r="T240" s="157">
        <f>S240*H240</f>
        <v>0</v>
      </c>
      <c r="U240" s="158" t="s">
        <v>1</v>
      </c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1053</v>
      </c>
      <c r="AT240" s="159" t="s">
        <v>172</v>
      </c>
      <c r="AU240" s="159" t="s">
        <v>144</v>
      </c>
      <c r="AY240" s="14" t="s">
        <v>138</v>
      </c>
      <c r="BE240" s="160">
        <f>IF(N240="základná",J240,0)</f>
        <v>0</v>
      </c>
      <c r="BF240" s="160">
        <f>IF(N240="znížená",J240,0)</f>
        <v>0</v>
      </c>
      <c r="BG240" s="160">
        <f>IF(N240="zákl. prenesená",J240,0)</f>
        <v>0</v>
      </c>
      <c r="BH240" s="160">
        <f>IF(N240="zníž. prenesená",J240,0)</f>
        <v>0</v>
      </c>
      <c r="BI240" s="160">
        <f>IF(N240="nulová",J240,0)</f>
        <v>0</v>
      </c>
      <c r="BJ240" s="14" t="s">
        <v>144</v>
      </c>
      <c r="BK240" s="160">
        <f>ROUND(I240*H240,2)</f>
        <v>0</v>
      </c>
      <c r="BL240" s="14" t="s">
        <v>229</v>
      </c>
      <c r="BM240" s="159" t="s">
        <v>808</v>
      </c>
    </row>
    <row r="241" spans="1:65" s="2" customFormat="1" ht="24.2" customHeight="1">
      <c r="A241" s="29"/>
      <c r="B241" s="146"/>
      <c r="C241" s="161" t="s">
        <v>776</v>
      </c>
      <c r="D241" s="161" t="s">
        <v>172</v>
      </c>
      <c r="E241" s="162" t="s">
        <v>1054</v>
      </c>
      <c r="F241" s="163" t="s">
        <v>1055</v>
      </c>
      <c r="G241" s="164" t="s">
        <v>142</v>
      </c>
      <c r="H241" s="165">
        <v>9</v>
      </c>
      <c r="I241" s="166"/>
      <c r="J241" s="167">
        <f>ROUND(I241*H241,2)</f>
        <v>0</v>
      </c>
      <c r="K241" s="168"/>
      <c r="L241" s="169"/>
      <c r="M241" s="170" t="s">
        <v>1</v>
      </c>
      <c r="N241" s="171" t="s">
        <v>38</v>
      </c>
      <c r="O241" s="58"/>
      <c r="P241" s="157">
        <f>O241*H241</f>
        <v>0</v>
      </c>
      <c r="Q241" s="157">
        <v>0</v>
      </c>
      <c r="R241" s="157">
        <f>Q241*H241</f>
        <v>0</v>
      </c>
      <c r="S241" s="157">
        <v>0</v>
      </c>
      <c r="T241" s="157">
        <f>S241*H241</f>
        <v>0</v>
      </c>
      <c r="U241" s="158" t="s">
        <v>1</v>
      </c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1053</v>
      </c>
      <c r="AT241" s="159" t="s">
        <v>172</v>
      </c>
      <c r="AU241" s="159" t="s">
        <v>144</v>
      </c>
      <c r="AY241" s="14" t="s">
        <v>138</v>
      </c>
      <c r="BE241" s="160">
        <f>IF(N241="základná",J241,0)</f>
        <v>0</v>
      </c>
      <c r="BF241" s="160">
        <f>IF(N241="znížená",J241,0)</f>
        <v>0</v>
      </c>
      <c r="BG241" s="160">
        <f>IF(N241="zákl. prenesená",J241,0)</f>
        <v>0</v>
      </c>
      <c r="BH241" s="160">
        <f>IF(N241="zníž. prenesená",J241,0)</f>
        <v>0</v>
      </c>
      <c r="BI241" s="160">
        <f>IF(N241="nulová",J241,0)</f>
        <v>0</v>
      </c>
      <c r="BJ241" s="14" t="s">
        <v>144</v>
      </c>
      <c r="BK241" s="160">
        <f>ROUND(I241*H241,2)</f>
        <v>0</v>
      </c>
      <c r="BL241" s="14" t="s">
        <v>229</v>
      </c>
      <c r="BM241" s="159" t="s">
        <v>811</v>
      </c>
    </row>
    <row r="242" spans="1:65" s="2" customFormat="1" ht="37.9" customHeight="1">
      <c r="A242" s="29"/>
      <c r="B242" s="146"/>
      <c r="C242" s="161" t="s">
        <v>467</v>
      </c>
      <c r="D242" s="161" t="s">
        <v>172</v>
      </c>
      <c r="E242" s="162" t="s">
        <v>1056</v>
      </c>
      <c r="F242" s="163" t="s">
        <v>1057</v>
      </c>
      <c r="G242" s="164" t="s">
        <v>142</v>
      </c>
      <c r="H242" s="165">
        <v>2</v>
      </c>
      <c r="I242" s="166"/>
      <c r="J242" s="167">
        <f>ROUND(I242*H242,2)</f>
        <v>0</v>
      </c>
      <c r="K242" s="168"/>
      <c r="L242" s="169"/>
      <c r="M242" s="170" t="s">
        <v>1</v>
      </c>
      <c r="N242" s="171" t="s">
        <v>38</v>
      </c>
      <c r="O242" s="58"/>
      <c r="P242" s="157">
        <f>O242*H242</f>
        <v>0</v>
      </c>
      <c r="Q242" s="157">
        <v>0</v>
      </c>
      <c r="R242" s="157">
        <f>Q242*H242</f>
        <v>0</v>
      </c>
      <c r="S242" s="157">
        <v>0</v>
      </c>
      <c r="T242" s="157">
        <f>S242*H242</f>
        <v>0</v>
      </c>
      <c r="U242" s="158" t="s">
        <v>1</v>
      </c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1053</v>
      </c>
      <c r="AT242" s="159" t="s">
        <v>172</v>
      </c>
      <c r="AU242" s="159" t="s">
        <v>144</v>
      </c>
      <c r="AY242" s="14" t="s">
        <v>138</v>
      </c>
      <c r="BE242" s="160">
        <f>IF(N242="základná",J242,0)</f>
        <v>0</v>
      </c>
      <c r="BF242" s="160">
        <f>IF(N242="znížená",J242,0)</f>
        <v>0</v>
      </c>
      <c r="BG242" s="160">
        <f>IF(N242="zákl. prenesená",J242,0)</f>
        <v>0</v>
      </c>
      <c r="BH242" s="160">
        <f>IF(N242="zníž. prenesená",J242,0)</f>
        <v>0</v>
      </c>
      <c r="BI242" s="160">
        <f>IF(N242="nulová",J242,0)</f>
        <v>0</v>
      </c>
      <c r="BJ242" s="14" t="s">
        <v>144</v>
      </c>
      <c r="BK242" s="160">
        <f>ROUND(I242*H242,2)</f>
        <v>0</v>
      </c>
      <c r="BL242" s="14" t="s">
        <v>229</v>
      </c>
      <c r="BM242" s="159" t="s">
        <v>817</v>
      </c>
    </row>
    <row r="243" spans="1:65" s="2" customFormat="1" ht="44.25" customHeight="1">
      <c r="A243" s="29"/>
      <c r="B243" s="146"/>
      <c r="C243" s="161" t="s">
        <v>501</v>
      </c>
      <c r="D243" s="161" t="s">
        <v>172</v>
      </c>
      <c r="E243" s="162" t="s">
        <v>1058</v>
      </c>
      <c r="F243" s="163" t="s">
        <v>1059</v>
      </c>
      <c r="G243" s="164" t="s">
        <v>142</v>
      </c>
      <c r="H243" s="165">
        <v>1</v>
      </c>
      <c r="I243" s="166"/>
      <c r="J243" s="167">
        <f>ROUND(I243*H243,2)</f>
        <v>0</v>
      </c>
      <c r="K243" s="168"/>
      <c r="L243" s="169"/>
      <c r="M243" s="170" t="s">
        <v>1</v>
      </c>
      <c r="N243" s="171" t="s">
        <v>38</v>
      </c>
      <c r="O243" s="58"/>
      <c r="P243" s="157">
        <f>O243*H243</f>
        <v>0</v>
      </c>
      <c r="Q243" s="157">
        <v>0</v>
      </c>
      <c r="R243" s="157">
        <f>Q243*H243</f>
        <v>0</v>
      </c>
      <c r="S243" s="157">
        <v>0</v>
      </c>
      <c r="T243" s="157">
        <f>S243*H243</f>
        <v>0</v>
      </c>
      <c r="U243" s="158" t="s">
        <v>1</v>
      </c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9" t="s">
        <v>1053</v>
      </c>
      <c r="AT243" s="159" t="s">
        <v>172</v>
      </c>
      <c r="AU243" s="159" t="s">
        <v>144</v>
      </c>
      <c r="AY243" s="14" t="s">
        <v>138</v>
      </c>
      <c r="BE243" s="160">
        <f>IF(N243="základná",J243,0)</f>
        <v>0</v>
      </c>
      <c r="BF243" s="160">
        <f>IF(N243="znížená",J243,0)</f>
        <v>0</v>
      </c>
      <c r="BG243" s="160">
        <f>IF(N243="zákl. prenesená",J243,0)</f>
        <v>0</v>
      </c>
      <c r="BH243" s="160">
        <f>IF(N243="zníž. prenesená",J243,0)</f>
        <v>0</v>
      </c>
      <c r="BI243" s="160">
        <f>IF(N243="nulová",J243,0)</f>
        <v>0</v>
      </c>
      <c r="BJ243" s="14" t="s">
        <v>144</v>
      </c>
      <c r="BK243" s="160">
        <f>ROUND(I243*H243,2)</f>
        <v>0</v>
      </c>
      <c r="BL243" s="14" t="s">
        <v>229</v>
      </c>
      <c r="BM243" s="159" t="s">
        <v>820</v>
      </c>
    </row>
    <row r="244" spans="1:65" s="12" customFormat="1" ht="25.9" customHeight="1">
      <c r="B244" s="133"/>
      <c r="D244" s="134" t="s">
        <v>71</v>
      </c>
      <c r="E244" s="135" t="s">
        <v>236</v>
      </c>
      <c r="F244" s="135" t="s">
        <v>844</v>
      </c>
      <c r="I244" s="136"/>
      <c r="J244" s="137">
        <f>BK244</f>
        <v>0</v>
      </c>
      <c r="L244" s="133"/>
      <c r="M244" s="138"/>
      <c r="N244" s="139"/>
      <c r="O244" s="139"/>
      <c r="P244" s="140">
        <f>SUM(P245:P250)</f>
        <v>0</v>
      </c>
      <c r="Q244" s="139"/>
      <c r="R244" s="140">
        <f>SUM(R245:R250)</f>
        <v>0</v>
      </c>
      <c r="S244" s="139"/>
      <c r="T244" s="140">
        <f>SUM(T245:T250)</f>
        <v>0</v>
      </c>
      <c r="U244" s="141"/>
      <c r="AR244" s="134" t="s">
        <v>143</v>
      </c>
      <c r="AT244" s="142" t="s">
        <v>71</v>
      </c>
      <c r="AU244" s="142" t="s">
        <v>72</v>
      </c>
      <c r="AY244" s="134" t="s">
        <v>138</v>
      </c>
      <c r="BK244" s="143">
        <f>SUM(BK245:BK250)</f>
        <v>0</v>
      </c>
    </row>
    <row r="245" spans="1:65" s="2" customFormat="1" ht="24.2" customHeight="1">
      <c r="A245" s="29"/>
      <c r="B245" s="146"/>
      <c r="C245" s="147" t="s">
        <v>504</v>
      </c>
      <c r="D245" s="147" t="s">
        <v>140</v>
      </c>
      <c r="E245" s="148" t="s">
        <v>1060</v>
      </c>
      <c r="F245" s="149" t="s">
        <v>1061</v>
      </c>
      <c r="G245" s="150" t="s">
        <v>423</v>
      </c>
      <c r="H245" s="151">
        <v>1</v>
      </c>
      <c r="I245" s="152"/>
      <c r="J245" s="153">
        <f t="shared" ref="J245:J250" si="40">ROUND(I245*H245,2)</f>
        <v>0</v>
      </c>
      <c r="K245" s="154"/>
      <c r="L245" s="30"/>
      <c r="M245" s="155" t="s">
        <v>1</v>
      </c>
      <c r="N245" s="156" t="s">
        <v>38</v>
      </c>
      <c r="O245" s="58"/>
      <c r="P245" s="157">
        <f t="shared" ref="P245:P250" si="41">O245*H245</f>
        <v>0</v>
      </c>
      <c r="Q245" s="157">
        <v>0</v>
      </c>
      <c r="R245" s="157">
        <f t="shared" ref="R245:R250" si="42">Q245*H245</f>
        <v>0</v>
      </c>
      <c r="S245" s="157">
        <v>0</v>
      </c>
      <c r="T245" s="157">
        <f t="shared" ref="T245:T250" si="43">S245*H245</f>
        <v>0</v>
      </c>
      <c r="U245" s="158" t="s">
        <v>1</v>
      </c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242</v>
      </c>
      <c r="AT245" s="159" t="s">
        <v>140</v>
      </c>
      <c r="AU245" s="159" t="s">
        <v>80</v>
      </c>
      <c r="AY245" s="14" t="s">
        <v>138</v>
      </c>
      <c r="BE245" s="160">
        <f t="shared" ref="BE245:BE250" si="44">IF(N245="základná",J245,0)</f>
        <v>0</v>
      </c>
      <c r="BF245" s="160">
        <f t="shared" ref="BF245:BF250" si="45">IF(N245="znížená",J245,0)</f>
        <v>0</v>
      </c>
      <c r="BG245" s="160">
        <f t="shared" ref="BG245:BG250" si="46">IF(N245="zákl. prenesená",J245,0)</f>
        <v>0</v>
      </c>
      <c r="BH245" s="160">
        <f t="shared" ref="BH245:BH250" si="47">IF(N245="zníž. prenesená",J245,0)</f>
        <v>0</v>
      </c>
      <c r="BI245" s="160">
        <f t="shared" ref="BI245:BI250" si="48">IF(N245="nulová",J245,0)</f>
        <v>0</v>
      </c>
      <c r="BJ245" s="14" t="s">
        <v>144</v>
      </c>
      <c r="BK245" s="160">
        <f t="shared" ref="BK245:BK250" si="49">ROUND(I245*H245,2)</f>
        <v>0</v>
      </c>
      <c r="BL245" s="14" t="s">
        <v>242</v>
      </c>
      <c r="BM245" s="159" t="s">
        <v>823</v>
      </c>
    </row>
    <row r="246" spans="1:65" s="2" customFormat="1" ht="24.2" customHeight="1">
      <c r="A246" s="29"/>
      <c r="B246" s="146"/>
      <c r="C246" s="147" t="s">
        <v>471</v>
      </c>
      <c r="D246" s="147" t="s">
        <v>140</v>
      </c>
      <c r="E246" s="148" t="s">
        <v>845</v>
      </c>
      <c r="F246" s="149" t="s">
        <v>1062</v>
      </c>
      <c r="G246" s="150" t="s">
        <v>423</v>
      </c>
      <c r="H246" s="151">
        <v>1</v>
      </c>
      <c r="I246" s="152"/>
      <c r="J246" s="153">
        <f t="shared" si="40"/>
        <v>0</v>
      </c>
      <c r="K246" s="154"/>
      <c r="L246" s="30"/>
      <c r="M246" s="155" t="s">
        <v>1</v>
      </c>
      <c r="N246" s="156" t="s">
        <v>38</v>
      </c>
      <c r="O246" s="58"/>
      <c r="P246" s="157">
        <f t="shared" si="41"/>
        <v>0</v>
      </c>
      <c r="Q246" s="157">
        <v>0</v>
      </c>
      <c r="R246" s="157">
        <f t="shared" si="42"/>
        <v>0</v>
      </c>
      <c r="S246" s="157">
        <v>0</v>
      </c>
      <c r="T246" s="157">
        <f t="shared" si="43"/>
        <v>0</v>
      </c>
      <c r="U246" s="158" t="s">
        <v>1</v>
      </c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242</v>
      </c>
      <c r="AT246" s="159" t="s">
        <v>140</v>
      </c>
      <c r="AU246" s="159" t="s">
        <v>80</v>
      </c>
      <c r="AY246" s="14" t="s">
        <v>138</v>
      </c>
      <c r="BE246" s="160">
        <f t="shared" si="44"/>
        <v>0</v>
      </c>
      <c r="BF246" s="160">
        <f t="shared" si="45"/>
        <v>0</v>
      </c>
      <c r="BG246" s="160">
        <f t="shared" si="46"/>
        <v>0</v>
      </c>
      <c r="BH246" s="160">
        <f t="shared" si="47"/>
        <v>0</v>
      </c>
      <c r="BI246" s="160">
        <f t="shared" si="48"/>
        <v>0</v>
      </c>
      <c r="BJ246" s="14" t="s">
        <v>144</v>
      </c>
      <c r="BK246" s="160">
        <f t="shared" si="49"/>
        <v>0</v>
      </c>
      <c r="BL246" s="14" t="s">
        <v>242</v>
      </c>
      <c r="BM246" s="159" t="s">
        <v>826</v>
      </c>
    </row>
    <row r="247" spans="1:65" s="2" customFormat="1" ht="24.2" customHeight="1">
      <c r="A247" s="29"/>
      <c r="B247" s="146"/>
      <c r="C247" s="147" t="s">
        <v>1063</v>
      </c>
      <c r="D247" s="147" t="s">
        <v>140</v>
      </c>
      <c r="E247" s="148" t="s">
        <v>1064</v>
      </c>
      <c r="F247" s="149" t="s">
        <v>1065</v>
      </c>
      <c r="G247" s="150" t="s">
        <v>423</v>
      </c>
      <c r="H247" s="151">
        <v>1</v>
      </c>
      <c r="I247" s="152"/>
      <c r="J247" s="153">
        <f t="shared" si="40"/>
        <v>0</v>
      </c>
      <c r="K247" s="154"/>
      <c r="L247" s="30"/>
      <c r="M247" s="155" t="s">
        <v>1</v>
      </c>
      <c r="N247" s="156" t="s">
        <v>38</v>
      </c>
      <c r="O247" s="58"/>
      <c r="P247" s="157">
        <f t="shared" si="41"/>
        <v>0</v>
      </c>
      <c r="Q247" s="157">
        <v>0</v>
      </c>
      <c r="R247" s="157">
        <f t="shared" si="42"/>
        <v>0</v>
      </c>
      <c r="S247" s="157">
        <v>0</v>
      </c>
      <c r="T247" s="157">
        <f t="shared" si="43"/>
        <v>0</v>
      </c>
      <c r="U247" s="158" t="s">
        <v>1</v>
      </c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9" t="s">
        <v>242</v>
      </c>
      <c r="AT247" s="159" t="s">
        <v>140</v>
      </c>
      <c r="AU247" s="159" t="s">
        <v>80</v>
      </c>
      <c r="AY247" s="14" t="s">
        <v>138</v>
      </c>
      <c r="BE247" s="160">
        <f t="shared" si="44"/>
        <v>0</v>
      </c>
      <c r="BF247" s="160">
        <f t="shared" si="45"/>
        <v>0</v>
      </c>
      <c r="BG247" s="160">
        <f t="shared" si="46"/>
        <v>0</v>
      </c>
      <c r="BH247" s="160">
        <f t="shared" si="47"/>
        <v>0</v>
      </c>
      <c r="BI247" s="160">
        <f t="shared" si="48"/>
        <v>0</v>
      </c>
      <c r="BJ247" s="14" t="s">
        <v>144</v>
      </c>
      <c r="BK247" s="160">
        <f t="shared" si="49"/>
        <v>0</v>
      </c>
      <c r="BL247" s="14" t="s">
        <v>242</v>
      </c>
      <c r="BM247" s="159" t="s">
        <v>829</v>
      </c>
    </row>
    <row r="248" spans="1:65" s="2" customFormat="1" ht="16.5" customHeight="1">
      <c r="A248" s="29"/>
      <c r="B248" s="146"/>
      <c r="C248" s="147" t="s">
        <v>479</v>
      </c>
      <c r="D248" s="147" t="s">
        <v>140</v>
      </c>
      <c r="E248" s="148" t="s">
        <v>1066</v>
      </c>
      <c r="F248" s="149" t="s">
        <v>1067</v>
      </c>
      <c r="G248" s="150" t="s">
        <v>423</v>
      </c>
      <c r="H248" s="151">
        <v>1</v>
      </c>
      <c r="I248" s="152"/>
      <c r="J248" s="153">
        <f t="shared" si="40"/>
        <v>0</v>
      </c>
      <c r="K248" s="154"/>
      <c r="L248" s="30"/>
      <c r="M248" s="155" t="s">
        <v>1</v>
      </c>
      <c r="N248" s="156" t="s">
        <v>38</v>
      </c>
      <c r="O248" s="58"/>
      <c r="P248" s="157">
        <f t="shared" si="41"/>
        <v>0</v>
      </c>
      <c r="Q248" s="157">
        <v>0</v>
      </c>
      <c r="R248" s="157">
        <f t="shared" si="42"/>
        <v>0</v>
      </c>
      <c r="S248" s="157">
        <v>0</v>
      </c>
      <c r="T248" s="157">
        <f t="shared" si="43"/>
        <v>0</v>
      </c>
      <c r="U248" s="158" t="s">
        <v>1</v>
      </c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242</v>
      </c>
      <c r="AT248" s="159" t="s">
        <v>140</v>
      </c>
      <c r="AU248" s="159" t="s">
        <v>80</v>
      </c>
      <c r="AY248" s="14" t="s">
        <v>138</v>
      </c>
      <c r="BE248" s="160">
        <f t="shared" si="44"/>
        <v>0</v>
      </c>
      <c r="BF248" s="160">
        <f t="shared" si="45"/>
        <v>0</v>
      </c>
      <c r="BG248" s="160">
        <f t="shared" si="46"/>
        <v>0</v>
      </c>
      <c r="BH248" s="160">
        <f t="shared" si="47"/>
        <v>0</v>
      </c>
      <c r="BI248" s="160">
        <f t="shared" si="48"/>
        <v>0</v>
      </c>
      <c r="BJ248" s="14" t="s">
        <v>144</v>
      </c>
      <c r="BK248" s="160">
        <f t="shared" si="49"/>
        <v>0</v>
      </c>
      <c r="BL248" s="14" t="s">
        <v>242</v>
      </c>
      <c r="BM248" s="159" t="s">
        <v>834</v>
      </c>
    </row>
    <row r="249" spans="1:65" s="2" customFormat="1" ht="16.5" customHeight="1">
      <c r="A249" s="29"/>
      <c r="B249" s="146"/>
      <c r="C249" s="147" t="s">
        <v>482</v>
      </c>
      <c r="D249" s="147" t="s">
        <v>140</v>
      </c>
      <c r="E249" s="148" t="s">
        <v>1068</v>
      </c>
      <c r="F249" s="149" t="s">
        <v>1069</v>
      </c>
      <c r="G249" s="150" t="s">
        <v>423</v>
      </c>
      <c r="H249" s="151">
        <v>1</v>
      </c>
      <c r="I249" s="152"/>
      <c r="J249" s="153">
        <f t="shared" si="40"/>
        <v>0</v>
      </c>
      <c r="K249" s="154"/>
      <c r="L249" s="30"/>
      <c r="M249" s="155" t="s">
        <v>1</v>
      </c>
      <c r="N249" s="156" t="s">
        <v>38</v>
      </c>
      <c r="O249" s="58"/>
      <c r="P249" s="157">
        <f t="shared" si="41"/>
        <v>0</v>
      </c>
      <c r="Q249" s="157">
        <v>0</v>
      </c>
      <c r="R249" s="157">
        <f t="shared" si="42"/>
        <v>0</v>
      </c>
      <c r="S249" s="157">
        <v>0</v>
      </c>
      <c r="T249" s="157">
        <f t="shared" si="43"/>
        <v>0</v>
      </c>
      <c r="U249" s="158" t="s">
        <v>1</v>
      </c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242</v>
      </c>
      <c r="AT249" s="159" t="s">
        <v>140</v>
      </c>
      <c r="AU249" s="159" t="s">
        <v>80</v>
      </c>
      <c r="AY249" s="14" t="s">
        <v>138</v>
      </c>
      <c r="BE249" s="160">
        <f t="shared" si="44"/>
        <v>0</v>
      </c>
      <c r="BF249" s="160">
        <f t="shared" si="45"/>
        <v>0</v>
      </c>
      <c r="BG249" s="160">
        <f t="shared" si="46"/>
        <v>0</v>
      </c>
      <c r="BH249" s="160">
        <f t="shared" si="47"/>
        <v>0</v>
      </c>
      <c r="BI249" s="160">
        <f t="shared" si="48"/>
        <v>0</v>
      </c>
      <c r="BJ249" s="14" t="s">
        <v>144</v>
      </c>
      <c r="BK249" s="160">
        <f t="shared" si="49"/>
        <v>0</v>
      </c>
      <c r="BL249" s="14" t="s">
        <v>242</v>
      </c>
      <c r="BM249" s="159" t="s">
        <v>837</v>
      </c>
    </row>
    <row r="250" spans="1:65" s="2" customFormat="1" ht="33" customHeight="1">
      <c r="A250" s="29"/>
      <c r="B250" s="146"/>
      <c r="C250" s="147" t="s">
        <v>509</v>
      </c>
      <c r="D250" s="147" t="s">
        <v>140</v>
      </c>
      <c r="E250" s="148" t="s">
        <v>848</v>
      </c>
      <c r="F250" s="149" t="s">
        <v>1070</v>
      </c>
      <c r="G250" s="150" t="s">
        <v>423</v>
      </c>
      <c r="H250" s="151">
        <v>1</v>
      </c>
      <c r="I250" s="152"/>
      <c r="J250" s="153">
        <f t="shared" si="40"/>
        <v>0</v>
      </c>
      <c r="K250" s="154"/>
      <c r="L250" s="30"/>
      <c r="M250" s="155" t="s">
        <v>1</v>
      </c>
      <c r="N250" s="156" t="s">
        <v>38</v>
      </c>
      <c r="O250" s="58"/>
      <c r="P250" s="157">
        <f t="shared" si="41"/>
        <v>0</v>
      </c>
      <c r="Q250" s="157">
        <v>0</v>
      </c>
      <c r="R250" s="157">
        <f t="shared" si="42"/>
        <v>0</v>
      </c>
      <c r="S250" s="157">
        <v>0</v>
      </c>
      <c r="T250" s="157">
        <f t="shared" si="43"/>
        <v>0</v>
      </c>
      <c r="U250" s="158" t="s">
        <v>1</v>
      </c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9" t="s">
        <v>242</v>
      </c>
      <c r="AT250" s="159" t="s">
        <v>140</v>
      </c>
      <c r="AU250" s="159" t="s">
        <v>80</v>
      </c>
      <c r="AY250" s="14" t="s">
        <v>138</v>
      </c>
      <c r="BE250" s="160">
        <f t="shared" si="44"/>
        <v>0</v>
      </c>
      <c r="BF250" s="160">
        <f t="shared" si="45"/>
        <v>0</v>
      </c>
      <c r="BG250" s="160">
        <f t="shared" si="46"/>
        <v>0</v>
      </c>
      <c r="BH250" s="160">
        <f t="shared" si="47"/>
        <v>0</v>
      </c>
      <c r="BI250" s="160">
        <f t="shared" si="48"/>
        <v>0</v>
      </c>
      <c r="BJ250" s="14" t="s">
        <v>144</v>
      </c>
      <c r="BK250" s="160">
        <f t="shared" si="49"/>
        <v>0</v>
      </c>
      <c r="BL250" s="14" t="s">
        <v>242</v>
      </c>
      <c r="BM250" s="159" t="s">
        <v>840</v>
      </c>
    </row>
    <row r="251" spans="1:65" s="12" customFormat="1" ht="25.9" customHeight="1">
      <c r="B251" s="133"/>
      <c r="D251" s="134" t="s">
        <v>71</v>
      </c>
      <c r="E251" s="135" t="s">
        <v>244</v>
      </c>
      <c r="F251" s="135" t="s">
        <v>245</v>
      </c>
      <c r="I251" s="136"/>
      <c r="J251" s="137">
        <f>BK251</f>
        <v>0</v>
      </c>
      <c r="L251" s="133"/>
      <c r="M251" s="138"/>
      <c r="N251" s="139"/>
      <c r="O251" s="139"/>
      <c r="P251" s="140">
        <f>P252</f>
        <v>0</v>
      </c>
      <c r="Q251" s="139"/>
      <c r="R251" s="140">
        <f>R252</f>
        <v>0</v>
      </c>
      <c r="S251" s="139"/>
      <c r="T251" s="140">
        <f>T252</f>
        <v>0</v>
      </c>
      <c r="U251" s="141"/>
      <c r="AR251" s="134" t="s">
        <v>246</v>
      </c>
      <c r="AT251" s="142" t="s">
        <v>71</v>
      </c>
      <c r="AU251" s="142" t="s">
        <v>72</v>
      </c>
      <c r="AY251" s="134" t="s">
        <v>138</v>
      </c>
      <c r="BK251" s="143">
        <f>BK252</f>
        <v>0</v>
      </c>
    </row>
    <row r="252" spans="1:65" s="2" customFormat="1" ht="24.2" customHeight="1">
      <c r="A252" s="29"/>
      <c r="B252" s="146"/>
      <c r="C252" s="147" t="s">
        <v>800</v>
      </c>
      <c r="D252" s="147" t="s">
        <v>140</v>
      </c>
      <c r="E252" s="148" t="s">
        <v>253</v>
      </c>
      <c r="F252" s="149" t="s">
        <v>254</v>
      </c>
      <c r="G252" s="150" t="s">
        <v>250</v>
      </c>
      <c r="H252" s="151">
        <v>1</v>
      </c>
      <c r="I252" s="152"/>
      <c r="J252" s="153">
        <f>ROUND(I252*H252,2)</f>
        <v>0</v>
      </c>
      <c r="K252" s="154"/>
      <c r="L252" s="30"/>
      <c r="M252" s="172" t="s">
        <v>1</v>
      </c>
      <c r="N252" s="173" t="s">
        <v>38</v>
      </c>
      <c r="O252" s="174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5">
        <f>S252*H252</f>
        <v>0</v>
      </c>
      <c r="U252" s="176" t="s">
        <v>1</v>
      </c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9" t="s">
        <v>143</v>
      </c>
      <c r="AT252" s="159" t="s">
        <v>140</v>
      </c>
      <c r="AU252" s="159" t="s">
        <v>80</v>
      </c>
      <c r="AY252" s="14" t="s">
        <v>138</v>
      </c>
      <c r="BE252" s="160">
        <f>IF(N252="základná",J252,0)</f>
        <v>0</v>
      </c>
      <c r="BF252" s="160">
        <f>IF(N252="znížená",J252,0)</f>
        <v>0</v>
      </c>
      <c r="BG252" s="160">
        <f>IF(N252="zákl. prenesená",J252,0)</f>
        <v>0</v>
      </c>
      <c r="BH252" s="160">
        <f>IF(N252="zníž. prenesená",J252,0)</f>
        <v>0</v>
      </c>
      <c r="BI252" s="160">
        <f>IF(N252="nulová",J252,0)</f>
        <v>0</v>
      </c>
      <c r="BJ252" s="14" t="s">
        <v>144</v>
      </c>
      <c r="BK252" s="160">
        <f>ROUND(I252*H252,2)</f>
        <v>0</v>
      </c>
      <c r="BL252" s="14" t="s">
        <v>143</v>
      </c>
      <c r="BM252" s="159" t="s">
        <v>843</v>
      </c>
    </row>
    <row r="253" spans="1:65" s="2" customFormat="1" ht="6.95" customHeight="1">
      <c r="A253" s="29"/>
      <c r="B253" s="47"/>
      <c r="C253" s="48"/>
      <c r="D253" s="48"/>
      <c r="E253" s="48"/>
      <c r="F253" s="48"/>
      <c r="G253" s="48"/>
      <c r="H253" s="48"/>
      <c r="I253" s="48"/>
      <c r="J253" s="48"/>
      <c r="K253" s="48"/>
      <c r="L253" s="30"/>
      <c r="M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</row>
  </sheetData>
  <autoFilter ref="C131:K252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5"/>
  <sheetViews>
    <sheetView showGridLines="0" workbookViewId="0">
      <selection activeCell="F22" sqref="F2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1071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6" t="s">
        <v>1820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7" t="s">
        <v>1818</v>
      </c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ROUND(J121,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ROUND((SUM(BE121:BE154)),  2)</f>
        <v>0</v>
      </c>
      <c r="G33" s="100"/>
      <c r="H33" s="100"/>
      <c r="I33" s="101">
        <v>0.2</v>
      </c>
      <c r="J33" s="99">
        <f>ROUND(((SUM(BE121:BE154))*I33),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ROUND((SUM(BF121:BF154)),  2)</f>
        <v>0</v>
      </c>
      <c r="G34" s="100"/>
      <c r="H34" s="100"/>
      <c r="I34" s="101">
        <v>0.2</v>
      </c>
      <c r="J34" s="99">
        <f>ROUND(((SUM(BF121:BF154))*I34),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ROUND((SUM(BG121:BG154)),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ROUND((SUM(BH121:BH154)),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ROUND((SUM(BI121:BI154)),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>07 - NN káblová prípojka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Šala-Veča, areál futbalového ihriska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hidden="1" customHeight="1">
      <c r="B97" s="115"/>
      <c r="D97" s="116" t="s">
        <v>1072</v>
      </c>
      <c r="E97" s="117"/>
      <c r="F97" s="117"/>
      <c r="G97" s="117"/>
      <c r="H97" s="117"/>
      <c r="I97" s="117"/>
      <c r="J97" s="118">
        <f>J122</f>
        <v>0</v>
      </c>
      <c r="L97" s="115"/>
    </row>
    <row r="98" spans="1:31" s="10" customFormat="1" ht="19.899999999999999" hidden="1" customHeight="1">
      <c r="B98" s="119"/>
      <c r="D98" s="120" t="s">
        <v>1073</v>
      </c>
      <c r="E98" s="121"/>
      <c r="F98" s="121"/>
      <c r="G98" s="121"/>
      <c r="H98" s="121"/>
      <c r="I98" s="121"/>
      <c r="J98" s="122">
        <f>J123</f>
        <v>0</v>
      </c>
      <c r="L98" s="119"/>
    </row>
    <row r="99" spans="1:31" s="10" customFormat="1" ht="19.899999999999999" hidden="1" customHeight="1">
      <c r="B99" s="119"/>
      <c r="D99" s="120" t="s">
        <v>1074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31" s="10" customFormat="1" ht="19.899999999999999" hidden="1" customHeight="1">
      <c r="B100" s="119"/>
      <c r="D100" s="120" t="s">
        <v>1075</v>
      </c>
      <c r="E100" s="121"/>
      <c r="F100" s="121"/>
      <c r="G100" s="121"/>
      <c r="H100" s="121"/>
      <c r="I100" s="121"/>
      <c r="J100" s="122">
        <f>J145</f>
        <v>0</v>
      </c>
      <c r="L100" s="119"/>
    </row>
    <row r="101" spans="1:31" s="10" customFormat="1" ht="19.899999999999999" hidden="1" customHeight="1">
      <c r="B101" s="119"/>
      <c r="D101" s="120" t="s">
        <v>1076</v>
      </c>
      <c r="E101" s="121"/>
      <c r="F101" s="121"/>
      <c r="G101" s="121"/>
      <c r="H101" s="121"/>
      <c r="I101" s="121"/>
      <c r="J101" s="122">
        <f>J151</f>
        <v>0</v>
      </c>
      <c r="L101" s="119"/>
    </row>
    <row r="102" spans="1:31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hidden="1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t="11.25" hidden="1"/>
    <row r="105" spans="1:31" ht="11.25" hidden="1"/>
    <row r="106" spans="1:31" ht="11.25" hidden="1"/>
    <row r="107" spans="1:31" s="2" customFormat="1" ht="6.95" customHeight="1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123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0" t="str">
        <f>E7</f>
        <v>Prevádzkový objekt tenisových kurtov</v>
      </c>
      <c r="F111" s="221"/>
      <c r="G111" s="221"/>
      <c r="H111" s="221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107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78" t="str">
        <f>E9</f>
        <v>07 - NN káblová prípojka</v>
      </c>
      <c r="F113" s="222"/>
      <c r="G113" s="222"/>
      <c r="H113" s="222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19</v>
      </c>
      <c r="D115" s="29"/>
      <c r="E115" s="29"/>
      <c r="F115" s="22" t="str">
        <f>F12</f>
        <v>Šala-Veča, areál futbalového ihriska</v>
      </c>
      <c r="G115" s="29"/>
      <c r="H115" s="29"/>
      <c r="I115" s="24" t="s">
        <v>20</v>
      </c>
      <c r="J115" s="55" t="str">
        <f>IF(J12="","",J12)</f>
        <v>20. 6. 2023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22</v>
      </c>
      <c r="D117" s="29"/>
      <c r="E117" s="29"/>
      <c r="F117" s="22" t="str">
        <f>E15</f>
        <v xml:space="preserve"> </v>
      </c>
      <c r="G117" s="29"/>
      <c r="H117" s="29"/>
      <c r="I117" s="24" t="s">
        <v>28</v>
      </c>
      <c r="J117" s="27" t="str">
        <f>E21</f>
        <v xml:space="preserve">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30</v>
      </c>
      <c r="J118" s="27" t="str">
        <f>E24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3"/>
      <c r="B120" s="124"/>
      <c r="C120" s="125" t="s">
        <v>124</v>
      </c>
      <c r="D120" s="126" t="s">
        <v>57</v>
      </c>
      <c r="E120" s="126" t="s">
        <v>53</v>
      </c>
      <c r="F120" s="126" t="s">
        <v>54</v>
      </c>
      <c r="G120" s="126" t="s">
        <v>125</v>
      </c>
      <c r="H120" s="126" t="s">
        <v>126</v>
      </c>
      <c r="I120" s="126" t="s">
        <v>127</v>
      </c>
      <c r="J120" s="127" t="s">
        <v>111</v>
      </c>
      <c r="K120" s="128" t="s">
        <v>128</v>
      </c>
      <c r="L120" s="129"/>
      <c r="M120" s="62" t="s">
        <v>1</v>
      </c>
      <c r="N120" s="63" t="s">
        <v>36</v>
      </c>
      <c r="O120" s="63" t="s">
        <v>129</v>
      </c>
      <c r="P120" s="63" t="s">
        <v>130</v>
      </c>
      <c r="Q120" s="63" t="s">
        <v>131</v>
      </c>
      <c r="R120" s="63" t="s">
        <v>132</v>
      </c>
      <c r="S120" s="63" t="s">
        <v>133</v>
      </c>
      <c r="T120" s="63" t="s">
        <v>134</v>
      </c>
      <c r="U120" s="64" t="s">
        <v>135</v>
      </c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1:65" s="2" customFormat="1" ht="22.9" customHeight="1">
      <c r="A121" s="29"/>
      <c r="B121" s="30"/>
      <c r="C121" s="69" t="s">
        <v>112</v>
      </c>
      <c r="D121" s="29"/>
      <c r="E121" s="29"/>
      <c r="F121" s="29"/>
      <c r="G121" s="29"/>
      <c r="H121" s="29"/>
      <c r="I121" s="29"/>
      <c r="J121" s="130">
        <f>BK121</f>
        <v>0</v>
      </c>
      <c r="K121" s="29"/>
      <c r="L121" s="30"/>
      <c r="M121" s="65"/>
      <c r="N121" s="56"/>
      <c r="O121" s="66"/>
      <c r="P121" s="131">
        <f>P122</f>
        <v>0</v>
      </c>
      <c r="Q121" s="66"/>
      <c r="R121" s="131">
        <f>R122</f>
        <v>0</v>
      </c>
      <c r="S121" s="66"/>
      <c r="T121" s="131">
        <f>T122</f>
        <v>0</v>
      </c>
      <c r="U121" s="67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71</v>
      </c>
      <c r="AU121" s="14" t="s">
        <v>113</v>
      </c>
      <c r="BK121" s="132">
        <f>BK122</f>
        <v>0</v>
      </c>
    </row>
    <row r="122" spans="1:65" s="12" customFormat="1" ht="25.9" customHeight="1">
      <c r="B122" s="133"/>
      <c r="D122" s="134" t="s">
        <v>71</v>
      </c>
      <c r="E122" s="135" t="s">
        <v>172</v>
      </c>
      <c r="F122" s="135" t="s">
        <v>1077</v>
      </c>
      <c r="I122" s="136"/>
      <c r="J122" s="137">
        <f>BK122</f>
        <v>0</v>
      </c>
      <c r="L122" s="133"/>
      <c r="M122" s="138"/>
      <c r="N122" s="139"/>
      <c r="O122" s="139"/>
      <c r="P122" s="140">
        <f>P123+P135+P145+P151</f>
        <v>0</v>
      </c>
      <c r="Q122" s="139"/>
      <c r="R122" s="140">
        <f>R123+R135+R145+R151</f>
        <v>0</v>
      </c>
      <c r="S122" s="139"/>
      <c r="T122" s="140">
        <f>T123+T135+T145+T151</f>
        <v>0</v>
      </c>
      <c r="U122" s="141"/>
      <c r="AR122" s="134" t="s">
        <v>146</v>
      </c>
      <c r="AT122" s="142" t="s">
        <v>71</v>
      </c>
      <c r="AU122" s="142" t="s">
        <v>72</v>
      </c>
      <c r="AY122" s="134" t="s">
        <v>138</v>
      </c>
      <c r="BK122" s="143">
        <f>BK123+BK135+BK145+BK151</f>
        <v>0</v>
      </c>
    </row>
    <row r="123" spans="1:65" s="12" customFormat="1" ht="22.9" customHeight="1">
      <c r="B123" s="133"/>
      <c r="D123" s="134" t="s">
        <v>71</v>
      </c>
      <c r="E123" s="144" t="s">
        <v>1078</v>
      </c>
      <c r="F123" s="144" t="s">
        <v>1079</v>
      </c>
      <c r="I123" s="136"/>
      <c r="J123" s="145">
        <f>BK123</f>
        <v>0</v>
      </c>
      <c r="L123" s="133"/>
      <c r="M123" s="138"/>
      <c r="N123" s="139"/>
      <c r="O123" s="139"/>
      <c r="P123" s="140">
        <f>SUM(P124:P134)</f>
        <v>0</v>
      </c>
      <c r="Q123" s="139"/>
      <c r="R123" s="140">
        <f>SUM(R124:R134)</f>
        <v>0</v>
      </c>
      <c r="S123" s="139"/>
      <c r="T123" s="140">
        <f>SUM(T124:T134)</f>
        <v>0</v>
      </c>
      <c r="U123" s="141"/>
      <c r="AR123" s="134" t="s">
        <v>146</v>
      </c>
      <c r="AT123" s="142" t="s">
        <v>71</v>
      </c>
      <c r="AU123" s="142" t="s">
        <v>80</v>
      </c>
      <c r="AY123" s="134" t="s">
        <v>138</v>
      </c>
      <c r="BK123" s="143">
        <f>SUM(BK124:BK134)</f>
        <v>0</v>
      </c>
    </row>
    <row r="124" spans="1:65" s="2" customFormat="1" ht="21.75" customHeight="1">
      <c r="A124" s="29"/>
      <c r="B124" s="146"/>
      <c r="C124" s="147" t="s">
        <v>80</v>
      </c>
      <c r="D124" s="147" t="s">
        <v>140</v>
      </c>
      <c r="E124" s="148" t="s">
        <v>1080</v>
      </c>
      <c r="F124" s="149" t="s">
        <v>1081</v>
      </c>
      <c r="G124" s="150" t="s">
        <v>186</v>
      </c>
      <c r="H124" s="151">
        <v>7</v>
      </c>
      <c r="I124" s="152"/>
      <c r="J124" s="153">
        <f t="shared" ref="J124:J134" si="0">ROUND(I124*H124,2)</f>
        <v>0</v>
      </c>
      <c r="K124" s="154"/>
      <c r="L124" s="30"/>
      <c r="M124" s="155" t="s">
        <v>1</v>
      </c>
      <c r="N124" s="156" t="s">
        <v>38</v>
      </c>
      <c r="O124" s="58"/>
      <c r="P124" s="157">
        <f t="shared" ref="P124:P134" si="1">O124*H124</f>
        <v>0</v>
      </c>
      <c r="Q124" s="157">
        <v>0</v>
      </c>
      <c r="R124" s="157">
        <f t="shared" ref="R124:R134" si="2">Q124*H124</f>
        <v>0</v>
      </c>
      <c r="S124" s="157">
        <v>0</v>
      </c>
      <c r="T124" s="157">
        <f t="shared" ref="T124:T134" si="3">S124*H124</f>
        <v>0</v>
      </c>
      <c r="U124" s="158" t="s">
        <v>1</v>
      </c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229</v>
      </c>
      <c r="AT124" s="159" t="s">
        <v>140</v>
      </c>
      <c r="AU124" s="159" t="s">
        <v>144</v>
      </c>
      <c r="AY124" s="14" t="s">
        <v>138</v>
      </c>
      <c r="BE124" s="160">
        <f t="shared" ref="BE124:BE134" si="4">IF(N124="základná",J124,0)</f>
        <v>0</v>
      </c>
      <c r="BF124" s="160">
        <f t="shared" ref="BF124:BF134" si="5">IF(N124="znížená",J124,0)</f>
        <v>0</v>
      </c>
      <c r="BG124" s="160">
        <f t="shared" ref="BG124:BG134" si="6">IF(N124="zákl. prenesená",J124,0)</f>
        <v>0</v>
      </c>
      <c r="BH124" s="160">
        <f t="shared" ref="BH124:BH134" si="7">IF(N124="zníž. prenesená",J124,0)</f>
        <v>0</v>
      </c>
      <c r="BI124" s="160">
        <f t="shared" ref="BI124:BI134" si="8">IF(N124="nulová",J124,0)</f>
        <v>0</v>
      </c>
      <c r="BJ124" s="14" t="s">
        <v>144</v>
      </c>
      <c r="BK124" s="160">
        <f t="shared" ref="BK124:BK134" si="9">ROUND(I124*H124,2)</f>
        <v>0</v>
      </c>
      <c r="BL124" s="14" t="s">
        <v>229</v>
      </c>
      <c r="BM124" s="159" t="s">
        <v>144</v>
      </c>
    </row>
    <row r="125" spans="1:65" s="2" customFormat="1" ht="24.2" customHeight="1">
      <c r="A125" s="29"/>
      <c r="B125" s="146"/>
      <c r="C125" s="147" t="s">
        <v>144</v>
      </c>
      <c r="D125" s="147" t="s">
        <v>140</v>
      </c>
      <c r="E125" s="148" t="s">
        <v>1082</v>
      </c>
      <c r="F125" s="149" t="s">
        <v>1083</v>
      </c>
      <c r="G125" s="150" t="s">
        <v>186</v>
      </c>
      <c r="H125" s="151">
        <v>17</v>
      </c>
      <c r="I125" s="152"/>
      <c r="J125" s="153">
        <f t="shared" si="0"/>
        <v>0</v>
      </c>
      <c r="K125" s="154"/>
      <c r="L125" s="30"/>
      <c r="M125" s="155" t="s">
        <v>1</v>
      </c>
      <c r="N125" s="156" t="s">
        <v>38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7">
        <f t="shared" si="3"/>
        <v>0</v>
      </c>
      <c r="U125" s="158" t="s">
        <v>1</v>
      </c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229</v>
      </c>
      <c r="AT125" s="159" t="s">
        <v>140</v>
      </c>
      <c r="AU125" s="159" t="s">
        <v>144</v>
      </c>
      <c r="AY125" s="14" t="s">
        <v>138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144</v>
      </c>
      <c r="BK125" s="160">
        <f t="shared" si="9"/>
        <v>0</v>
      </c>
      <c r="BL125" s="14" t="s">
        <v>229</v>
      </c>
      <c r="BM125" s="159" t="s">
        <v>143</v>
      </c>
    </row>
    <row r="126" spans="1:65" s="2" customFormat="1" ht="24.2" customHeight="1">
      <c r="A126" s="29"/>
      <c r="B126" s="146"/>
      <c r="C126" s="147" t="s">
        <v>146</v>
      </c>
      <c r="D126" s="147" t="s">
        <v>140</v>
      </c>
      <c r="E126" s="148" t="s">
        <v>1084</v>
      </c>
      <c r="F126" s="149" t="s">
        <v>1085</v>
      </c>
      <c r="G126" s="150" t="s">
        <v>142</v>
      </c>
      <c r="H126" s="151">
        <v>3</v>
      </c>
      <c r="I126" s="152"/>
      <c r="J126" s="153">
        <f t="shared" si="0"/>
        <v>0</v>
      </c>
      <c r="K126" s="154"/>
      <c r="L126" s="30"/>
      <c r="M126" s="155" t="s">
        <v>1</v>
      </c>
      <c r="N126" s="156" t="s">
        <v>38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7">
        <f t="shared" si="3"/>
        <v>0</v>
      </c>
      <c r="U126" s="158" t="s">
        <v>1</v>
      </c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229</v>
      </c>
      <c r="AT126" s="159" t="s">
        <v>140</v>
      </c>
      <c r="AU126" s="159" t="s">
        <v>144</v>
      </c>
      <c r="AY126" s="14" t="s">
        <v>138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144</v>
      </c>
      <c r="BK126" s="160">
        <f t="shared" si="9"/>
        <v>0</v>
      </c>
      <c r="BL126" s="14" t="s">
        <v>229</v>
      </c>
      <c r="BM126" s="159" t="s">
        <v>163</v>
      </c>
    </row>
    <row r="127" spans="1:65" s="2" customFormat="1" ht="24.2" customHeight="1">
      <c r="A127" s="29"/>
      <c r="B127" s="146"/>
      <c r="C127" s="147" t="s">
        <v>143</v>
      </c>
      <c r="D127" s="147" t="s">
        <v>140</v>
      </c>
      <c r="E127" s="148" t="s">
        <v>1086</v>
      </c>
      <c r="F127" s="149" t="s">
        <v>1087</v>
      </c>
      <c r="G127" s="150" t="s">
        <v>142</v>
      </c>
      <c r="H127" s="151">
        <v>12</v>
      </c>
      <c r="I127" s="152"/>
      <c r="J127" s="153">
        <f t="shared" si="0"/>
        <v>0</v>
      </c>
      <c r="K127" s="154"/>
      <c r="L127" s="30"/>
      <c r="M127" s="155" t="s">
        <v>1</v>
      </c>
      <c r="N127" s="156" t="s">
        <v>38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7">
        <f t="shared" si="3"/>
        <v>0</v>
      </c>
      <c r="U127" s="158" t="s">
        <v>1</v>
      </c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229</v>
      </c>
      <c r="AT127" s="159" t="s">
        <v>140</v>
      </c>
      <c r="AU127" s="159" t="s">
        <v>144</v>
      </c>
      <c r="AY127" s="14" t="s">
        <v>138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144</v>
      </c>
      <c r="BK127" s="160">
        <f t="shared" si="9"/>
        <v>0</v>
      </c>
      <c r="BL127" s="14" t="s">
        <v>229</v>
      </c>
      <c r="BM127" s="159" t="s">
        <v>171</v>
      </c>
    </row>
    <row r="128" spans="1:65" s="2" customFormat="1" ht="24.2" customHeight="1">
      <c r="A128" s="29"/>
      <c r="B128" s="146"/>
      <c r="C128" s="147" t="s">
        <v>246</v>
      </c>
      <c r="D128" s="147" t="s">
        <v>140</v>
      </c>
      <c r="E128" s="148" t="s">
        <v>1088</v>
      </c>
      <c r="F128" s="149" t="s">
        <v>1089</v>
      </c>
      <c r="G128" s="150" t="s">
        <v>142</v>
      </c>
      <c r="H128" s="151">
        <v>3</v>
      </c>
      <c r="I128" s="152"/>
      <c r="J128" s="153">
        <f t="shared" si="0"/>
        <v>0</v>
      </c>
      <c r="K128" s="154"/>
      <c r="L128" s="30"/>
      <c r="M128" s="155" t="s">
        <v>1</v>
      </c>
      <c r="N128" s="156" t="s">
        <v>38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7">
        <f t="shared" si="3"/>
        <v>0</v>
      </c>
      <c r="U128" s="158" t="s">
        <v>1</v>
      </c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229</v>
      </c>
      <c r="AT128" s="159" t="s">
        <v>140</v>
      </c>
      <c r="AU128" s="159" t="s">
        <v>144</v>
      </c>
      <c r="AY128" s="14" t="s">
        <v>138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144</v>
      </c>
      <c r="BK128" s="160">
        <f t="shared" si="9"/>
        <v>0</v>
      </c>
      <c r="BL128" s="14" t="s">
        <v>229</v>
      </c>
      <c r="BM128" s="159" t="s">
        <v>329</v>
      </c>
    </row>
    <row r="129" spans="1:65" s="2" customFormat="1" ht="16.5" customHeight="1">
      <c r="A129" s="29"/>
      <c r="B129" s="146"/>
      <c r="C129" s="147" t="s">
        <v>163</v>
      </c>
      <c r="D129" s="147" t="s">
        <v>140</v>
      </c>
      <c r="E129" s="148" t="s">
        <v>1090</v>
      </c>
      <c r="F129" s="149" t="s">
        <v>1091</v>
      </c>
      <c r="G129" s="150" t="s">
        <v>142</v>
      </c>
      <c r="H129" s="151">
        <v>3</v>
      </c>
      <c r="I129" s="152"/>
      <c r="J129" s="153">
        <f t="shared" si="0"/>
        <v>0</v>
      </c>
      <c r="K129" s="154"/>
      <c r="L129" s="30"/>
      <c r="M129" s="155" t="s">
        <v>1</v>
      </c>
      <c r="N129" s="156" t="s">
        <v>38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7">
        <f t="shared" si="3"/>
        <v>0</v>
      </c>
      <c r="U129" s="158" t="s">
        <v>1</v>
      </c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229</v>
      </c>
      <c r="AT129" s="159" t="s">
        <v>140</v>
      </c>
      <c r="AU129" s="159" t="s">
        <v>144</v>
      </c>
      <c r="AY129" s="14" t="s">
        <v>138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144</v>
      </c>
      <c r="BK129" s="160">
        <f t="shared" si="9"/>
        <v>0</v>
      </c>
      <c r="BL129" s="14" t="s">
        <v>229</v>
      </c>
      <c r="BM129" s="159" t="s">
        <v>298</v>
      </c>
    </row>
    <row r="130" spans="1:65" s="2" customFormat="1" ht="24.2" customHeight="1">
      <c r="A130" s="29"/>
      <c r="B130" s="146"/>
      <c r="C130" s="147" t="s">
        <v>167</v>
      </c>
      <c r="D130" s="147" t="s">
        <v>140</v>
      </c>
      <c r="E130" s="148" t="s">
        <v>1092</v>
      </c>
      <c r="F130" s="149" t="s">
        <v>1093</v>
      </c>
      <c r="G130" s="150" t="s">
        <v>142</v>
      </c>
      <c r="H130" s="151">
        <v>1</v>
      </c>
      <c r="I130" s="152"/>
      <c r="J130" s="153">
        <f t="shared" si="0"/>
        <v>0</v>
      </c>
      <c r="K130" s="154"/>
      <c r="L130" s="30"/>
      <c r="M130" s="155" t="s">
        <v>1</v>
      </c>
      <c r="N130" s="156" t="s">
        <v>38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7">
        <f t="shared" si="3"/>
        <v>0</v>
      </c>
      <c r="U130" s="158" t="s">
        <v>1</v>
      </c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229</v>
      </c>
      <c r="AT130" s="159" t="s">
        <v>140</v>
      </c>
      <c r="AU130" s="159" t="s">
        <v>144</v>
      </c>
      <c r="AY130" s="14" t="s">
        <v>138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144</v>
      </c>
      <c r="BK130" s="160">
        <f t="shared" si="9"/>
        <v>0</v>
      </c>
      <c r="BL130" s="14" t="s">
        <v>229</v>
      </c>
      <c r="BM130" s="159" t="s">
        <v>416</v>
      </c>
    </row>
    <row r="131" spans="1:65" s="2" customFormat="1" ht="21.75" customHeight="1">
      <c r="A131" s="29"/>
      <c r="B131" s="146"/>
      <c r="C131" s="147" t="s">
        <v>171</v>
      </c>
      <c r="D131" s="147" t="s">
        <v>140</v>
      </c>
      <c r="E131" s="148" t="s">
        <v>1094</v>
      </c>
      <c r="F131" s="149" t="s">
        <v>1095</v>
      </c>
      <c r="G131" s="150" t="s">
        <v>186</v>
      </c>
      <c r="H131" s="151">
        <v>7</v>
      </c>
      <c r="I131" s="152"/>
      <c r="J131" s="153">
        <f t="shared" si="0"/>
        <v>0</v>
      </c>
      <c r="K131" s="154"/>
      <c r="L131" s="30"/>
      <c r="M131" s="155" t="s">
        <v>1</v>
      </c>
      <c r="N131" s="156" t="s">
        <v>38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7">
        <f t="shared" si="3"/>
        <v>0</v>
      </c>
      <c r="U131" s="158" t="s">
        <v>1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229</v>
      </c>
      <c r="AT131" s="159" t="s">
        <v>140</v>
      </c>
      <c r="AU131" s="159" t="s">
        <v>144</v>
      </c>
      <c r="AY131" s="14" t="s">
        <v>138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144</v>
      </c>
      <c r="BK131" s="160">
        <f t="shared" si="9"/>
        <v>0</v>
      </c>
      <c r="BL131" s="14" t="s">
        <v>229</v>
      </c>
      <c r="BM131" s="159" t="s">
        <v>192</v>
      </c>
    </row>
    <row r="132" spans="1:65" s="2" customFormat="1" ht="21.75" customHeight="1">
      <c r="A132" s="29"/>
      <c r="B132" s="146"/>
      <c r="C132" s="147" t="s">
        <v>178</v>
      </c>
      <c r="D132" s="147" t="s">
        <v>140</v>
      </c>
      <c r="E132" s="148" t="s">
        <v>1096</v>
      </c>
      <c r="F132" s="149" t="s">
        <v>1097</v>
      </c>
      <c r="G132" s="150" t="s">
        <v>186</v>
      </c>
      <c r="H132" s="151">
        <v>7</v>
      </c>
      <c r="I132" s="152"/>
      <c r="J132" s="153">
        <f t="shared" si="0"/>
        <v>0</v>
      </c>
      <c r="K132" s="154"/>
      <c r="L132" s="30"/>
      <c r="M132" s="155" t="s">
        <v>1</v>
      </c>
      <c r="N132" s="156" t="s">
        <v>38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7">
        <f t="shared" si="3"/>
        <v>0</v>
      </c>
      <c r="U132" s="158" t="s">
        <v>1</v>
      </c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229</v>
      </c>
      <c r="AT132" s="159" t="s">
        <v>140</v>
      </c>
      <c r="AU132" s="159" t="s">
        <v>144</v>
      </c>
      <c r="AY132" s="14" t="s">
        <v>138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144</v>
      </c>
      <c r="BK132" s="160">
        <f t="shared" si="9"/>
        <v>0</v>
      </c>
      <c r="BL132" s="14" t="s">
        <v>229</v>
      </c>
      <c r="BM132" s="159" t="s">
        <v>204</v>
      </c>
    </row>
    <row r="133" spans="1:65" s="2" customFormat="1" ht="24.2" customHeight="1">
      <c r="A133" s="29"/>
      <c r="B133" s="146"/>
      <c r="C133" s="147" t="s">
        <v>329</v>
      </c>
      <c r="D133" s="147" t="s">
        <v>140</v>
      </c>
      <c r="E133" s="148" t="s">
        <v>1098</v>
      </c>
      <c r="F133" s="149" t="s">
        <v>1099</v>
      </c>
      <c r="G133" s="150" t="s">
        <v>186</v>
      </c>
      <c r="H133" s="151">
        <v>10</v>
      </c>
      <c r="I133" s="152"/>
      <c r="J133" s="153">
        <f t="shared" si="0"/>
        <v>0</v>
      </c>
      <c r="K133" s="154"/>
      <c r="L133" s="30"/>
      <c r="M133" s="155" t="s">
        <v>1</v>
      </c>
      <c r="N133" s="156" t="s">
        <v>38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7">
        <f t="shared" si="3"/>
        <v>0</v>
      </c>
      <c r="U133" s="158" t="s">
        <v>1</v>
      </c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229</v>
      </c>
      <c r="AT133" s="159" t="s">
        <v>140</v>
      </c>
      <c r="AU133" s="159" t="s">
        <v>144</v>
      </c>
      <c r="AY133" s="14" t="s">
        <v>138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144</v>
      </c>
      <c r="BK133" s="160">
        <f t="shared" si="9"/>
        <v>0</v>
      </c>
      <c r="BL133" s="14" t="s">
        <v>229</v>
      </c>
      <c r="BM133" s="159" t="s">
        <v>7</v>
      </c>
    </row>
    <row r="134" spans="1:65" s="2" customFormat="1" ht="16.5" customHeight="1">
      <c r="A134" s="29"/>
      <c r="B134" s="146"/>
      <c r="C134" s="147" t="s">
        <v>420</v>
      </c>
      <c r="D134" s="147" t="s">
        <v>140</v>
      </c>
      <c r="E134" s="148" t="s">
        <v>1100</v>
      </c>
      <c r="F134" s="149" t="s">
        <v>1101</v>
      </c>
      <c r="G134" s="150" t="s">
        <v>1102</v>
      </c>
      <c r="H134" s="177"/>
      <c r="I134" s="152"/>
      <c r="J134" s="153">
        <f t="shared" si="0"/>
        <v>0</v>
      </c>
      <c r="K134" s="154"/>
      <c r="L134" s="30"/>
      <c r="M134" s="155" t="s">
        <v>1</v>
      </c>
      <c r="N134" s="156" t="s">
        <v>38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7">
        <f t="shared" si="3"/>
        <v>0</v>
      </c>
      <c r="U134" s="158" t="s">
        <v>1</v>
      </c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229</v>
      </c>
      <c r="AT134" s="159" t="s">
        <v>140</v>
      </c>
      <c r="AU134" s="159" t="s">
        <v>144</v>
      </c>
      <c r="AY134" s="14" t="s">
        <v>138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144</v>
      </c>
      <c r="BK134" s="160">
        <f t="shared" si="9"/>
        <v>0</v>
      </c>
      <c r="BL134" s="14" t="s">
        <v>229</v>
      </c>
      <c r="BM134" s="159" t="s">
        <v>226</v>
      </c>
    </row>
    <row r="135" spans="1:65" s="12" customFormat="1" ht="22.9" customHeight="1">
      <c r="B135" s="133"/>
      <c r="D135" s="134" t="s">
        <v>71</v>
      </c>
      <c r="E135" s="144" t="s">
        <v>1103</v>
      </c>
      <c r="F135" s="144" t="s">
        <v>1104</v>
      </c>
      <c r="I135" s="136"/>
      <c r="J135" s="145">
        <f>BK135</f>
        <v>0</v>
      </c>
      <c r="L135" s="133"/>
      <c r="M135" s="138"/>
      <c r="N135" s="139"/>
      <c r="O135" s="139"/>
      <c r="P135" s="140">
        <f>SUM(P136:P144)</f>
        <v>0</v>
      </c>
      <c r="Q135" s="139"/>
      <c r="R135" s="140">
        <f>SUM(R136:R144)</f>
        <v>0</v>
      </c>
      <c r="S135" s="139"/>
      <c r="T135" s="140">
        <f>SUM(T136:T144)</f>
        <v>0</v>
      </c>
      <c r="U135" s="141"/>
      <c r="AR135" s="134" t="s">
        <v>80</v>
      </c>
      <c r="AT135" s="142" t="s">
        <v>71</v>
      </c>
      <c r="AU135" s="142" t="s">
        <v>80</v>
      </c>
      <c r="AY135" s="134" t="s">
        <v>138</v>
      </c>
      <c r="BK135" s="143">
        <f>SUM(BK136:BK144)</f>
        <v>0</v>
      </c>
    </row>
    <row r="136" spans="1:65" s="2" customFormat="1" ht="21.75" customHeight="1">
      <c r="A136" s="29"/>
      <c r="B136" s="146"/>
      <c r="C136" s="161" t="s">
        <v>298</v>
      </c>
      <c r="D136" s="161" t="s">
        <v>172</v>
      </c>
      <c r="E136" s="162" t="s">
        <v>1105</v>
      </c>
      <c r="F136" s="163" t="s">
        <v>1106</v>
      </c>
      <c r="G136" s="164" t="s">
        <v>186</v>
      </c>
      <c r="H136" s="165">
        <v>7</v>
      </c>
      <c r="I136" s="166"/>
      <c r="J136" s="167">
        <f t="shared" ref="J136:J144" si="10">ROUND(I136*H136,2)</f>
        <v>0</v>
      </c>
      <c r="K136" s="168"/>
      <c r="L136" s="169"/>
      <c r="M136" s="170" t="s">
        <v>1</v>
      </c>
      <c r="N136" s="171" t="s">
        <v>38</v>
      </c>
      <c r="O136" s="58"/>
      <c r="P136" s="157">
        <f t="shared" ref="P136:P144" si="11">O136*H136</f>
        <v>0</v>
      </c>
      <c r="Q136" s="157">
        <v>0</v>
      </c>
      <c r="R136" s="157">
        <f t="shared" ref="R136:R144" si="12">Q136*H136</f>
        <v>0</v>
      </c>
      <c r="S136" s="157">
        <v>0</v>
      </c>
      <c r="T136" s="157">
        <f t="shared" ref="T136:T144" si="13">S136*H136</f>
        <v>0</v>
      </c>
      <c r="U136" s="158" t="s">
        <v>1</v>
      </c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171</v>
      </c>
      <c r="AT136" s="159" t="s">
        <v>172</v>
      </c>
      <c r="AU136" s="159" t="s">
        <v>144</v>
      </c>
      <c r="AY136" s="14" t="s">
        <v>138</v>
      </c>
      <c r="BE136" s="160">
        <f t="shared" ref="BE136:BE144" si="14">IF(N136="základná",J136,0)</f>
        <v>0</v>
      </c>
      <c r="BF136" s="160">
        <f t="shared" ref="BF136:BF144" si="15">IF(N136="znížená",J136,0)</f>
        <v>0</v>
      </c>
      <c r="BG136" s="160">
        <f t="shared" ref="BG136:BG144" si="16">IF(N136="zákl. prenesená",J136,0)</f>
        <v>0</v>
      </c>
      <c r="BH136" s="160">
        <f t="shared" ref="BH136:BH144" si="17">IF(N136="zníž. prenesená",J136,0)</f>
        <v>0</v>
      </c>
      <c r="BI136" s="160">
        <f t="shared" ref="BI136:BI144" si="18">IF(N136="nulová",J136,0)</f>
        <v>0</v>
      </c>
      <c r="BJ136" s="14" t="s">
        <v>144</v>
      </c>
      <c r="BK136" s="160">
        <f t="shared" ref="BK136:BK144" si="19">ROUND(I136*H136,2)</f>
        <v>0</v>
      </c>
      <c r="BL136" s="14" t="s">
        <v>143</v>
      </c>
      <c r="BM136" s="159" t="s">
        <v>238</v>
      </c>
    </row>
    <row r="137" spans="1:65" s="2" customFormat="1" ht="24.2" customHeight="1">
      <c r="A137" s="29"/>
      <c r="B137" s="146"/>
      <c r="C137" s="161" t="s">
        <v>582</v>
      </c>
      <c r="D137" s="161" t="s">
        <v>172</v>
      </c>
      <c r="E137" s="162" t="s">
        <v>1107</v>
      </c>
      <c r="F137" s="163" t="s">
        <v>1108</v>
      </c>
      <c r="G137" s="164" t="s">
        <v>186</v>
      </c>
      <c r="H137" s="165">
        <v>17</v>
      </c>
      <c r="I137" s="166"/>
      <c r="J137" s="167">
        <f t="shared" si="10"/>
        <v>0</v>
      </c>
      <c r="K137" s="168"/>
      <c r="L137" s="169"/>
      <c r="M137" s="170" t="s">
        <v>1</v>
      </c>
      <c r="N137" s="171" t="s">
        <v>38</v>
      </c>
      <c r="O137" s="58"/>
      <c r="P137" s="157">
        <f t="shared" si="11"/>
        <v>0</v>
      </c>
      <c r="Q137" s="157">
        <v>0</v>
      </c>
      <c r="R137" s="157">
        <f t="shared" si="12"/>
        <v>0</v>
      </c>
      <c r="S137" s="157">
        <v>0</v>
      </c>
      <c r="T137" s="157">
        <f t="shared" si="13"/>
        <v>0</v>
      </c>
      <c r="U137" s="158" t="s">
        <v>1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171</v>
      </c>
      <c r="AT137" s="159" t="s">
        <v>172</v>
      </c>
      <c r="AU137" s="159" t="s">
        <v>144</v>
      </c>
      <c r="AY137" s="14" t="s">
        <v>138</v>
      </c>
      <c r="BE137" s="160">
        <f t="shared" si="14"/>
        <v>0</v>
      </c>
      <c r="BF137" s="160">
        <f t="shared" si="15"/>
        <v>0</v>
      </c>
      <c r="BG137" s="160">
        <f t="shared" si="16"/>
        <v>0</v>
      </c>
      <c r="BH137" s="160">
        <f t="shared" si="17"/>
        <v>0</v>
      </c>
      <c r="BI137" s="160">
        <f t="shared" si="18"/>
        <v>0</v>
      </c>
      <c r="BJ137" s="14" t="s">
        <v>144</v>
      </c>
      <c r="BK137" s="160">
        <f t="shared" si="19"/>
        <v>0</v>
      </c>
      <c r="BL137" s="14" t="s">
        <v>143</v>
      </c>
      <c r="BM137" s="159" t="s">
        <v>252</v>
      </c>
    </row>
    <row r="138" spans="1:65" s="2" customFormat="1" ht="24.2" customHeight="1">
      <c r="A138" s="29"/>
      <c r="B138" s="146"/>
      <c r="C138" s="161" t="s">
        <v>416</v>
      </c>
      <c r="D138" s="161" t="s">
        <v>172</v>
      </c>
      <c r="E138" s="162" t="s">
        <v>1109</v>
      </c>
      <c r="F138" s="163" t="s">
        <v>1110</v>
      </c>
      <c r="G138" s="164" t="s">
        <v>142</v>
      </c>
      <c r="H138" s="165">
        <v>3</v>
      </c>
      <c r="I138" s="166"/>
      <c r="J138" s="167">
        <f t="shared" si="10"/>
        <v>0</v>
      </c>
      <c r="K138" s="168"/>
      <c r="L138" s="169"/>
      <c r="M138" s="170" t="s">
        <v>1</v>
      </c>
      <c r="N138" s="171" t="s">
        <v>38</v>
      </c>
      <c r="O138" s="58"/>
      <c r="P138" s="157">
        <f t="shared" si="11"/>
        <v>0</v>
      </c>
      <c r="Q138" s="157">
        <v>0</v>
      </c>
      <c r="R138" s="157">
        <f t="shared" si="12"/>
        <v>0</v>
      </c>
      <c r="S138" s="157">
        <v>0</v>
      </c>
      <c r="T138" s="157">
        <f t="shared" si="13"/>
        <v>0</v>
      </c>
      <c r="U138" s="158" t="s">
        <v>1</v>
      </c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171</v>
      </c>
      <c r="AT138" s="159" t="s">
        <v>172</v>
      </c>
      <c r="AU138" s="159" t="s">
        <v>144</v>
      </c>
      <c r="AY138" s="14" t="s">
        <v>138</v>
      </c>
      <c r="BE138" s="160">
        <f t="shared" si="14"/>
        <v>0</v>
      </c>
      <c r="BF138" s="160">
        <f t="shared" si="15"/>
        <v>0</v>
      </c>
      <c r="BG138" s="160">
        <f t="shared" si="16"/>
        <v>0</v>
      </c>
      <c r="BH138" s="160">
        <f t="shared" si="17"/>
        <v>0</v>
      </c>
      <c r="BI138" s="160">
        <f t="shared" si="18"/>
        <v>0</v>
      </c>
      <c r="BJ138" s="14" t="s">
        <v>144</v>
      </c>
      <c r="BK138" s="160">
        <f t="shared" si="19"/>
        <v>0</v>
      </c>
      <c r="BL138" s="14" t="s">
        <v>143</v>
      </c>
      <c r="BM138" s="159" t="s">
        <v>212</v>
      </c>
    </row>
    <row r="139" spans="1:65" s="2" customFormat="1" ht="21.75" customHeight="1">
      <c r="A139" s="29"/>
      <c r="B139" s="146"/>
      <c r="C139" s="161" t="s">
        <v>426</v>
      </c>
      <c r="D139" s="161" t="s">
        <v>172</v>
      </c>
      <c r="E139" s="162" t="s">
        <v>1111</v>
      </c>
      <c r="F139" s="163" t="s">
        <v>1112</v>
      </c>
      <c r="G139" s="164" t="s">
        <v>142</v>
      </c>
      <c r="H139" s="165">
        <v>3</v>
      </c>
      <c r="I139" s="166"/>
      <c r="J139" s="167">
        <f t="shared" si="10"/>
        <v>0</v>
      </c>
      <c r="K139" s="168"/>
      <c r="L139" s="169"/>
      <c r="M139" s="170" t="s">
        <v>1</v>
      </c>
      <c r="N139" s="171" t="s">
        <v>38</v>
      </c>
      <c r="O139" s="58"/>
      <c r="P139" s="157">
        <f t="shared" si="11"/>
        <v>0</v>
      </c>
      <c r="Q139" s="157">
        <v>0</v>
      </c>
      <c r="R139" s="157">
        <f t="shared" si="12"/>
        <v>0</v>
      </c>
      <c r="S139" s="157">
        <v>0</v>
      </c>
      <c r="T139" s="157">
        <f t="shared" si="13"/>
        <v>0</v>
      </c>
      <c r="U139" s="158" t="s">
        <v>1</v>
      </c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171</v>
      </c>
      <c r="AT139" s="159" t="s">
        <v>172</v>
      </c>
      <c r="AU139" s="159" t="s">
        <v>144</v>
      </c>
      <c r="AY139" s="14" t="s">
        <v>138</v>
      </c>
      <c r="BE139" s="160">
        <f t="shared" si="14"/>
        <v>0</v>
      </c>
      <c r="BF139" s="160">
        <f t="shared" si="15"/>
        <v>0</v>
      </c>
      <c r="BG139" s="160">
        <f t="shared" si="16"/>
        <v>0</v>
      </c>
      <c r="BH139" s="160">
        <f t="shared" si="17"/>
        <v>0</v>
      </c>
      <c r="BI139" s="160">
        <f t="shared" si="18"/>
        <v>0</v>
      </c>
      <c r="BJ139" s="14" t="s">
        <v>144</v>
      </c>
      <c r="BK139" s="160">
        <f t="shared" si="19"/>
        <v>0</v>
      </c>
      <c r="BL139" s="14" t="s">
        <v>143</v>
      </c>
      <c r="BM139" s="159" t="s">
        <v>155</v>
      </c>
    </row>
    <row r="140" spans="1:65" s="2" customFormat="1" ht="44.25" customHeight="1">
      <c r="A140" s="29"/>
      <c r="B140" s="146"/>
      <c r="C140" s="161" t="s">
        <v>192</v>
      </c>
      <c r="D140" s="161" t="s">
        <v>172</v>
      </c>
      <c r="E140" s="162" t="s">
        <v>1113</v>
      </c>
      <c r="F140" s="163" t="s">
        <v>1114</v>
      </c>
      <c r="G140" s="164" t="s">
        <v>142</v>
      </c>
      <c r="H140" s="165">
        <v>1</v>
      </c>
      <c r="I140" s="166"/>
      <c r="J140" s="167">
        <f t="shared" si="10"/>
        <v>0</v>
      </c>
      <c r="K140" s="168"/>
      <c r="L140" s="169"/>
      <c r="M140" s="170" t="s">
        <v>1</v>
      </c>
      <c r="N140" s="171" t="s">
        <v>38</v>
      </c>
      <c r="O140" s="58"/>
      <c r="P140" s="157">
        <f t="shared" si="11"/>
        <v>0</v>
      </c>
      <c r="Q140" s="157">
        <v>0</v>
      </c>
      <c r="R140" s="157">
        <f t="shared" si="12"/>
        <v>0</v>
      </c>
      <c r="S140" s="157">
        <v>0</v>
      </c>
      <c r="T140" s="157">
        <f t="shared" si="13"/>
        <v>0</v>
      </c>
      <c r="U140" s="158" t="s">
        <v>1</v>
      </c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171</v>
      </c>
      <c r="AT140" s="159" t="s">
        <v>172</v>
      </c>
      <c r="AU140" s="159" t="s">
        <v>144</v>
      </c>
      <c r="AY140" s="14" t="s">
        <v>138</v>
      </c>
      <c r="BE140" s="160">
        <f t="shared" si="14"/>
        <v>0</v>
      </c>
      <c r="BF140" s="160">
        <f t="shared" si="15"/>
        <v>0</v>
      </c>
      <c r="BG140" s="160">
        <f t="shared" si="16"/>
        <v>0</v>
      </c>
      <c r="BH140" s="160">
        <f t="shared" si="17"/>
        <v>0</v>
      </c>
      <c r="BI140" s="160">
        <f t="shared" si="18"/>
        <v>0</v>
      </c>
      <c r="BJ140" s="14" t="s">
        <v>144</v>
      </c>
      <c r="BK140" s="160">
        <f t="shared" si="19"/>
        <v>0</v>
      </c>
      <c r="BL140" s="14" t="s">
        <v>143</v>
      </c>
      <c r="BM140" s="159" t="s">
        <v>183</v>
      </c>
    </row>
    <row r="141" spans="1:65" s="2" customFormat="1" ht="24.2" customHeight="1">
      <c r="A141" s="29"/>
      <c r="B141" s="146"/>
      <c r="C141" s="161" t="s">
        <v>196</v>
      </c>
      <c r="D141" s="161" t="s">
        <v>172</v>
      </c>
      <c r="E141" s="162" t="s">
        <v>1115</v>
      </c>
      <c r="F141" s="163" t="s">
        <v>1116</v>
      </c>
      <c r="G141" s="164" t="s">
        <v>186</v>
      </c>
      <c r="H141" s="165">
        <v>7</v>
      </c>
      <c r="I141" s="166"/>
      <c r="J141" s="167">
        <f t="shared" si="10"/>
        <v>0</v>
      </c>
      <c r="K141" s="168"/>
      <c r="L141" s="169"/>
      <c r="M141" s="170" t="s">
        <v>1</v>
      </c>
      <c r="N141" s="171" t="s">
        <v>38</v>
      </c>
      <c r="O141" s="58"/>
      <c r="P141" s="157">
        <f t="shared" si="11"/>
        <v>0</v>
      </c>
      <c r="Q141" s="157">
        <v>0</v>
      </c>
      <c r="R141" s="157">
        <f t="shared" si="12"/>
        <v>0</v>
      </c>
      <c r="S141" s="157">
        <v>0</v>
      </c>
      <c r="T141" s="157">
        <f t="shared" si="13"/>
        <v>0</v>
      </c>
      <c r="U141" s="158" t="s">
        <v>1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171</v>
      </c>
      <c r="AT141" s="159" t="s">
        <v>172</v>
      </c>
      <c r="AU141" s="159" t="s">
        <v>144</v>
      </c>
      <c r="AY141" s="14" t="s">
        <v>138</v>
      </c>
      <c r="BE141" s="160">
        <f t="shared" si="14"/>
        <v>0</v>
      </c>
      <c r="BF141" s="160">
        <f t="shared" si="15"/>
        <v>0</v>
      </c>
      <c r="BG141" s="160">
        <f t="shared" si="16"/>
        <v>0</v>
      </c>
      <c r="BH141" s="160">
        <f t="shared" si="17"/>
        <v>0</v>
      </c>
      <c r="BI141" s="160">
        <f t="shared" si="18"/>
        <v>0</v>
      </c>
      <c r="BJ141" s="14" t="s">
        <v>144</v>
      </c>
      <c r="BK141" s="160">
        <f t="shared" si="19"/>
        <v>0</v>
      </c>
      <c r="BL141" s="14" t="s">
        <v>143</v>
      </c>
      <c r="BM141" s="159" t="s">
        <v>216</v>
      </c>
    </row>
    <row r="142" spans="1:65" s="2" customFormat="1" ht="24.2" customHeight="1">
      <c r="A142" s="29"/>
      <c r="B142" s="146"/>
      <c r="C142" s="161" t="s">
        <v>204</v>
      </c>
      <c r="D142" s="161" t="s">
        <v>172</v>
      </c>
      <c r="E142" s="162" t="s">
        <v>1117</v>
      </c>
      <c r="F142" s="163" t="s">
        <v>1118</v>
      </c>
      <c r="G142" s="164" t="s">
        <v>186</v>
      </c>
      <c r="H142" s="165">
        <v>7</v>
      </c>
      <c r="I142" s="166"/>
      <c r="J142" s="167">
        <f t="shared" si="10"/>
        <v>0</v>
      </c>
      <c r="K142" s="168"/>
      <c r="L142" s="169"/>
      <c r="M142" s="170" t="s">
        <v>1</v>
      </c>
      <c r="N142" s="171" t="s">
        <v>38</v>
      </c>
      <c r="O142" s="58"/>
      <c r="P142" s="157">
        <f t="shared" si="11"/>
        <v>0</v>
      </c>
      <c r="Q142" s="157">
        <v>0</v>
      </c>
      <c r="R142" s="157">
        <f t="shared" si="12"/>
        <v>0</v>
      </c>
      <c r="S142" s="157">
        <v>0</v>
      </c>
      <c r="T142" s="157">
        <f t="shared" si="13"/>
        <v>0</v>
      </c>
      <c r="U142" s="158" t="s">
        <v>1</v>
      </c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171</v>
      </c>
      <c r="AT142" s="159" t="s">
        <v>172</v>
      </c>
      <c r="AU142" s="159" t="s">
        <v>144</v>
      </c>
      <c r="AY142" s="14" t="s">
        <v>138</v>
      </c>
      <c r="BE142" s="160">
        <f t="shared" si="14"/>
        <v>0</v>
      </c>
      <c r="BF142" s="160">
        <f t="shared" si="15"/>
        <v>0</v>
      </c>
      <c r="BG142" s="160">
        <f t="shared" si="16"/>
        <v>0</v>
      </c>
      <c r="BH142" s="160">
        <f t="shared" si="17"/>
        <v>0</v>
      </c>
      <c r="BI142" s="160">
        <f t="shared" si="18"/>
        <v>0</v>
      </c>
      <c r="BJ142" s="14" t="s">
        <v>144</v>
      </c>
      <c r="BK142" s="160">
        <f t="shared" si="19"/>
        <v>0</v>
      </c>
      <c r="BL142" s="14" t="s">
        <v>143</v>
      </c>
      <c r="BM142" s="159" t="s">
        <v>340</v>
      </c>
    </row>
    <row r="143" spans="1:65" s="2" customFormat="1" ht="16.5" customHeight="1">
      <c r="A143" s="29"/>
      <c r="B143" s="146"/>
      <c r="C143" s="161" t="s">
        <v>208</v>
      </c>
      <c r="D143" s="161" t="s">
        <v>172</v>
      </c>
      <c r="E143" s="162" t="s">
        <v>1119</v>
      </c>
      <c r="F143" s="163" t="s">
        <v>1120</v>
      </c>
      <c r="G143" s="164" t="s">
        <v>186</v>
      </c>
      <c r="H143" s="165">
        <v>10</v>
      </c>
      <c r="I143" s="166"/>
      <c r="J143" s="167">
        <f t="shared" si="10"/>
        <v>0</v>
      </c>
      <c r="K143" s="168"/>
      <c r="L143" s="169"/>
      <c r="M143" s="170" t="s">
        <v>1</v>
      </c>
      <c r="N143" s="171" t="s">
        <v>38</v>
      </c>
      <c r="O143" s="58"/>
      <c r="P143" s="157">
        <f t="shared" si="11"/>
        <v>0</v>
      </c>
      <c r="Q143" s="157">
        <v>0</v>
      </c>
      <c r="R143" s="157">
        <f t="shared" si="12"/>
        <v>0</v>
      </c>
      <c r="S143" s="157">
        <v>0</v>
      </c>
      <c r="T143" s="157">
        <f t="shared" si="13"/>
        <v>0</v>
      </c>
      <c r="U143" s="158" t="s">
        <v>1</v>
      </c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171</v>
      </c>
      <c r="AT143" s="159" t="s">
        <v>172</v>
      </c>
      <c r="AU143" s="159" t="s">
        <v>144</v>
      </c>
      <c r="AY143" s="14" t="s">
        <v>138</v>
      </c>
      <c r="BE143" s="160">
        <f t="shared" si="14"/>
        <v>0</v>
      </c>
      <c r="BF143" s="160">
        <f t="shared" si="15"/>
        <v>0</v>
      </c>
      <c r="BG143" s="160">
        <f t="shared" si="16"/>
        <v>0</v>
      </c>
      <c r="BH143" s="160">
        <f t="shared" si="17"/>
        <v>0</v>
      </c>
      <c r="BI143" s="160">
        <f t="shared" si="18"/>
        <v>0</v>
      </c>
      <c r="BJ143" s="14" t="s">
        <v>144</v>
      </c>
      <c r="BK143" s="160">
        <f t="shared" si="19"/>
        <v>0</v>
      </c>
      <c r="BL143" s="14" t="s">
        <v>143</v>
      </c>
      <c r="BM143" s="159" t="s">
        <v>394</v>
      </c>
    </row>
    <row r="144" spans="1:65" s="2" customFormat="1" ht="16.5" customHeight="1">
      <c r="A144" s="29"/>
      <c r="B144" s="146"/>
      <c r="C144" s="147" t="s">
        <v>7</v>
      </c>
      <c r="D144" s="147" t="s">
        <v>140</v>
      </c>
      <c r="E144" s="148" t="s">
        <v>1121</v>
      </c>
      <c r="F144" s="149" t="s">
        <v>1122</v>
      </c>
      <c r="G144" s="150" t="s">
        <v>1102</v>
      </c>
      <c r="H144" s="177"/>
      <c r="I144" s="152"/>
      <c r="J144" s="153">
        <f t="shared" si="10"/>
        <v>0</v>
      </c>
      <c r="K144" s="154"/>
      <c r="L144" s="30"/>
      <c r="M144" s="155" t="s">
        <v>1</v>
      </c>
      <c r="N144" s="156" t="s">
        <v>38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7">
        <f t="shared" si="13"/>
        <v>0</v>
      </c>
      <c r="U144" s="158" t="s">
        <v>1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143</v>
      </c>
      <c r="AT144" s="159" t="s">
        <v>140</v>
      </c>
      <c r="AU144" s="159" t="s">
        <v>144</v>
      </c>
      <c r="AY144" s="14" t="s">
        <v>138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144</v>
      </c>
      <c r="BK144" s="160">
        <f t="shared" si="19"/>
        <v>0</v>
      </c>
      <c r="BL144" s="14" t="s">
        <v>143</v>
      </c>
      <c r="BM144" s="159" t="s">
        <v>315</v>
      </c>
    </row>
    <row r="145" spans="1:65" s="12" customFormat="1" ht="22.9" customHeight="1">
      <c r="B145" s="133"/>
      <c r="D145" s="134" t="s">
        <v>71</v>
      </c>
      <c r="E145" s="144" t="s">
        <v>1123</v>
      </c>
      <c r="F145" s="144" t="s">
        <v>1124</v>
      </c>
      <c r="I145" s="136"/>
      <c r="J145" s="145">
        <f>BK145</f>
        <v>0</v>
      </c>
      <c r="L145" s="133"/>
      <c r="M145" s="138"/>
      <c r="N145" s="139"/>
      <c r="O145" s="139"/>
      <c r="P145" s="140">
        <f>SUM(P146:P150)</f>
        <v>0</v>
      </c>
      <c r="Q145" s="139"/>
      <c r="R145" s="140">
        <f>SUM(R146:R150)</f>
        <v>0</v>
      </c>
      <c r="S145" s="139"/>
      <c r="T145" s="140">
        <f>SUM(T146:T150)</f>
        <v>0</v>
      </c>
      <c r="U145" s="141"/>
      <c r="AR145" s="134" t="s">
        <v>146</v>
      </c>
      <c r="AT145" s="142" t="s">
        <v>71</v>
      </c>
      <c r="AU145" s="142" t="s">
        <v>80</v>
      </c>
      <c r="AY145" s="134" t="s">
        <v>138</v>
      </c>
      <c r="BK145" s="143">
        <f>SUM(BK146:BK150)</f>
        <v>0</v>
      </c>
    </row>
    <row r="146" spans="1:65" s="2" customFormat="1" ht="24.2" customHeight="1">
      <c r="A146" s="29"/>
      <c r="B146" s="146"/>
      <c r="C146" s="147" t="s">
        <v>927</v>
      </c>
      <c r="D146" s="147" t="s">
        <v>140</v>
      </c>
      <c r="E146" s="148" t="s">
        <v>1125</v>
      </c>
      <c r="F146" s="149" t="s">
        <v>1126</v>
      </c>
      <c r="G146" s="150" t="s">
        <v>186</v>
      </c>
      <c r="H146" s="151">
        <v>10</v>
      </c>
      <c r="I146" s="152"/>
      <c r="J146" s="153">
        <f>ROUND(I146*H146,2)</f>
        <v>0</v>
      </c>
      <c r="K146" s="154"/>
      <c r="L146" s="30"/>
      <c r="M146" s="155" t="s">
        <v>1</v>
      </c>
      <c r="N146" s="156" t="s">
        <v>38</v>
      </c>
      <c r="O146" s="58"/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7">
        <f>S146*H146</f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229</v>
      </c>
      <c r="AT146" s="159" t="s">
        <v>140</v>
      </c>
      <c r="AU146" s="159" t="s">
        <v>144</v>
      </c>
      <c r="AY146" s="14" t="s">
        <v>138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4" t="s">
        <v>144</v>
      </c>
      <c r="BK146" s="160">
        <f>ROUND(I146*H146,2)</f>
        <v>0</v>
      </c>
      <c r="BL146" s="14" t="s">
        <v>229</v>
      </c>
      <c r="BM146" s="159" t="s">
        <v>360</v>
      </c>
    </row>
    <row r="147" spans="1:65" s="2" customFormat="1" ht="24.2" customHeight="1">
      <c r="A147" s="29"/>
      <c r="B147" s="146"/>
      <c r="C147" s="147" t="s">
        <v>226</v>
      </c>
      <c r="D147" s="147" t="s">
        <v>140</v>
      </c>
      <c r="E147" s="148" t="s">
        <v>1127</v>
      </c>
      <c r="F147" s="149" t="s">
        <v>1128</v>
      </c>
      <c r="G147" s="150" t="s">
        <v>186</v>
      </c>
      <c r="H147" s="151">
        <v>10</v>
      </c>
      <c r="I147" s="152"/>
      <c r="J147" s="153">
        <f>ROUND(I147*H147,2)</f>
        <v>0</v>
      </c>
      <c r="K147" s="154"/>
      <c r="L147" s="30"/>
      <c r="M147" s="155" t="s">
        <v>1</v>
      </c>
      <c r="N147" s="156" t="s">
        <v>38</v>
      </c>
      <c r="O147" s="58"/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7">
        <f>S147*H147</f>
        <v>0</v>
      </c>
      <c r="U147" s="158" t="s">
        <v>1</v>
      </c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229</v>
      </c>
      <c r="AT147" s="159" t="s">
        <v>140</v>
      </c>
      <c r="AU147" s="159" t="s">
        <v>144</v>
      </c>
      <c r="AY147" s="14" t="s">
        <v>138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4" t="s">
        <v>144</v>
      </c>
      <c r="BK147" s="160">
        <f>ROUND(I147*H147,2)</f>
        <v>0</v>
      </c>
      <c r="BL147" s="14" t="s">
        <v>229</v>
      </c>
      <c r="BM147" s="159" t="s">
        <v>390</v>
      </c>
    </row>
    <row r="148" spans="1:65" s="2" customFormat="1" ht="16.5" customHeight="1">
      <c r="A148" s="29"/>
      <c r="B148" s="146"/>
      <c r="C148" s="161" t="s">
        <v>231</v>
      </c>
      <c r="D148" s="161" t="s">
        <v>172</v>
      </c>
      <c r="E148" s="162" t="s">
        <v>1129</v>
      </c>
      <c r="F148" s="163" t="s">
        <v>1130</v>
      </c>
      <c r="G148" s="164" t="s">
        <v>186</v>
      </c>
      <c r="H148" s="165">
        <v>10</v>
      </c>
      <c r="I148" s="166"/>
      <c r="J148" s="167">
        <f>ROUND(I148*H148,2)</f>
        <v>0</v>
      </c>
      <c r="K148" s="168"/>
      <c r="L148" s="169"/>
      <c r="M148" s="170" t="s">
        <v>1</v>
      </c>
      <c r="N148" s="171" t="s">
        <v>38</v>
      </c>
      <c r="O148" s="58"/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7">
        <f>S148*H148</f>
        <v>0</v>
      </c>
      <c r="U148" s="158" t="s">
        <v>1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1053</v>
      </c>
      <c r="AT148" s="159" t="s">
        <v>172</v>
      </c>
      <c r="AU148" s="159" t="s">
        <v>144</v>
      </c>
      <c r="AY148" s="14" t="s">
        <v>138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144</v>
      </c>
      <c r="BK148" s="160">
        <f>ROUND(I148*H148,2)</f>
        <v>0</v>
      </c>
      <c r="BL148" s="14" t="s">
        <v>229</v>
      </c>
      <c r="BM148" s="159" t="s">
        <v>378</v>
      </c>
    </row>
    <row r="149" spans="1:65" s="2" customFormat="1" ht="33" customHeight="1">
      <c r="A149" s="29"/>
      <c r="B149" s="146"/>
      <c r="C149" s="147" t="s">
        <v>238</v>
      </c>
      <c r="D149" s="147" t="s">
        <v>140</v>
      </c>
      <c r="E149" s="148" t="s">
        <v>1131</v>
      </c>
      <c r="F149" s="149" t="s">
        <v>1132</v>
      </c>
      <c r="G149" s="150" t="s">
        <v>186</v>
      </c>
      <c r="H149" s="151">
        <v>10</v>
      </c>
      <c r="I149" s="152"/>
      <c r="J149" s="153">
        <f>ROUND(I149*H149,2)</f>
        <v>0</v>
      </c>
      <c r="K149" s="154"/>
      <c r="L149" s="30"/>
      <c r="M149" s="155" t="s">
        <v>1</v>
      </c>
      <c r="N149" s="156" t="s">
        <v>38</v>
      </c>
      <c r="O149" s="58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7">
        <f>S149*H149</f>
        <v>0</v>
      </c>
      <c r="U149" s="158" t="s">
        <v>1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229</v>
      </c>
      <c r="AT149" s="159" t="s">
        <v>140</v>
      </c>
      <c r="AU149" s="159" t="s">
        <v>144</v>
      </c>
      <c r="AY149" s="14" t="s">
        <v>138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144</v>
      </c>
      <c r="BK149" s="160">
        <f>ROUND(I149*H149,2)</f>
        <v>0</v>
      </c>
      <c r="BL149" s="14" t="s">
        <v>229</v>
      </c>
      <c r="BM149" s="159" t="s">
        <v>457</v>
      </c>
    </row>
    <row r="150" spans="1:65" s="2" customFormat="1" ht="16.5" customHeight="1">
      <c r="A150" s="29"/>
      <c r="B150" s="146"/>
      <c r="C150" s="147" t="s">
        <v>247</v>
      </c>
      <c r="D150" s="147" t="s">
        <v>140</v>
      </c>
      <c r="E150" s="148" t="s">
        <v>1100</v>
      </c>
      <c r="F150" s="149" t="s">
        <v>1101</v>
      </c>
      <c r="G150" s="150" t="s">
        <v>1102</v>
      </c>
      <c r="H150" s="177"/>
      <c r="I150" s="152"/>
      <c r="J150" s="153">
        <f>ROUND(I150*H150,2)</f>
        <v>0</v>
      </c>
      <c r="K150" s="154"/>
      <c r="L150" s="30"/>
      <c r="M150" s="155" t="s">
        <v>1</v>
      </c>
      <c r="N150" s="156" t="s">
        <v>38</v>
      </c>
      <c r="O150" s="58"/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7">
        <f>S150*H150</f>
        <v>0</v>
      </c>
      <c r="U150" s="158" t="s">
        <v>1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229</v>
      </c>
      <c r="AT150" s="159" t="s">
        <v>140</v>
      </c>
      <c r="AU150" s="159" t="s">
        <v>144</v>
      </c>
      <c r="AY150" s="14" t="s">
        <v>138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4" t="s">
        <v>144</v>
      </c>
      <c r="BK150" s="160">
        <f>ROUND(I150*H150,2)</f>
        <v>0</v>
      </c>
      <c r="BL150" s="14" t="s">
        <v>229</v>
      </c>
      <c r="BM150" s="159" t="s">
        <v>319</v>
      </c>
    </row>
    <row r="151" spans="1:65" s="12" customFormat="1" ht="22.9" customHeight="1">
      <c r="B151" s="133"/>
      <c r="D151" s="134" t="s">
        <v>71</v>
      </c>
      <c r="E151" s="144" t="s">
        <v>236</v>
      </c>
      <c r="F151" s="144" t="s">
        <v>1133</v>
      </c>
      <c r="I151" s="136"/>
      <c r="J151" s="145">
        <f>BK151</f>
        <v>0</v>
      </c>
      <c r="L151" s="133"/>
      <c r="M151" s="138"/>
      <c r="N151" s="139"/>
      <c r="O151" s="139"/>
      <c r="P151" s="140">
        <f>SUM(P152:P154)</f>
        <v>0</v>
      </c>
      <c r="Q151" s="139"/>
      <c r="R151" s="140">
        <f>SUM(R152:R154)</f>
        <v>0</v>
      </c>
      <c r="S151" s="139"/>
      <c r="T151" s="140">
        <f>SUM(T152:T154)</f>
        <v>0</v>
      </c>
      <c r="U151" s="141"/>
      <c r="AR151" s="134" t="s">
        <v>143</v>
      </c>
      <c r="AT151" s="142" t="s">
        <v>71</v>
      </c>
      <c r="AU151" s="142" t="s">
        <v>80</v>
      </c>
      <c r="AY151" s="134" t="s">
        <v>138</v>
      </c>
      <c r="BK151" s="143">
        <f>SUM(BK152:BK154)</f>
        <v>0</v>
      </c>
    </row>
    <row r="152" spans="1:65" s="2" customFormat="1" ht="21.75" customHeight="1">
      <c r="A152" s="29"/>
      <c r="B152" s="146"/>
      <c r="C152" s="147" t="s">
        <v>252</v>
      </c>
      <c r="D152" s="147" t="s">
        <v>140</v>
      </c>
      <c r="E152" s="148" t="s">
        <v>531</v>
      </c>
      <c r="F152" s="149" t="s">
        <v>1134</v>
      </c>
      <c r="G152" s="150" t="s">
        <v>241</v>
      </c>
      <c r="H152" s="151">
        <v>10</v>
      </c>
      <c r="I152" s="152"/>
      <c r="J152" s="153">
        <f>ROUND(I152*H152,2)</f>
        <v>0</v>
      </c>
      <c r="K152" s="154"/>
      <c r="L152" s="30"/>
      <c r="M152" s="155" t="s">
        <v>1</v>
      </c>
      <c r="N152" s="156" t="s">
        <v>38</v>
      </c>
      <c r="O152" s="58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7">
        <f>S152*H152</f>
        <v>0</v>
      </c>
      <c r="U152" s="158" t="s">
        <v>1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242</v>
      </c>
      <c r="AT152" s="159" t="s">
        <v>140</v>
      </c>
      <c r="AU152" s="159" t="s">
        <v>144</v>
      </c>
      <c r="AY152" s="14" t="s">
        <v>138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4" t="s">
        <v>144</v>
      </c>
      <c r="BK152" s="160">
        <f>ROUND(I152*H152,2)</f>
        <v>0</v>
      </c>
      <c r="BL152" s="14" t="s">
        <v>242</v>
      </c>
      <c r="BM152" s="159" t="s">
        <v>367</v>
      </c>
    </row>
    <row r="153" spans="1:65" s="2" customFormat="1" ht="16.5" customHeight="1">
      <c r="A153" s="29"/>
      <c r="B153" s="146"/>
      <c r="C153" s="147" t="s">
        <v>256</v>
      </c>
      <c r="D153" s="147" t="s">
        <v>140</v>
      </c>
      <c r="E153" s="148" t="s">
        <v>1135</v>
      </c>
      <c r="F153" s="149" t="s">
        <v>1136</v>
      </c>
      <c r="G153" s="150" t="s">
        <v>1040</v>
      </c>
      <c r="H153" s="151">
        <v>1</v>
      </c>
      <c r="I153" s="152"/>
      <c r="J153" s="153">
        <f>ROUND(I153*H153,2)</f>
        <v>0</v>
      </c>
      <c r="K153" s="154"/>
      <c r="L153" s="30"/>
      <c r="M153" s="155" t="s">
        <v>1</v>
      </c>
      <c r="N153" s="156" t="s">
        <v>38</v>
      </c>
      <c r="O153" s="58"/>
      <c r="P153" s="157">
        <f>O153*H153</f>
        <v>0</v>
      </c>
      <c r="Q153" s="157">
        <v>0</v>
      </c>
      <c r="R153" s="157">
        <f>Q153*H153</f>
        <v>0</v>
      </c>
      <c r="S153" s="157">
        <v>0</v>
      </c>
      <c r="T153" s="157">
        <f>S153*H153</f>
        <v>0</v>
      </c>
      <c r="U153" s="158" t="s">
        <v>1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242</v>
      </c>
      <c r="AT153" s="159" t="s">
        <v>140</v>
      </c>
      <c r="AU153" s="159" t="s">
        <v>144</v>
      </c>
      <c r="AY153" s="14" t="s">
        <v>138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4" t="s">
        <v>144</v>
      </c>
      <c r="BK153" s="160">
        <f>ROUND(I153*H153,2)</f>
        <v>0</v>
      </c>
      <c r="BL153" s="14" t="s">
        <v>242</v>
      </c>
      <c r="BM153" s="159" t="s">
        <v>371</v>
      </c>
    </row>
    <row r="154" spans="1:65" s="2" customFormat="1" ht="16.5" customHeight="1">
      <c r="A154" s="29"/>
      <c r="B154" s="146"/>
      <c r="C154" s="147" t="s">
        <v>212</v>
      </c>
      <c r="D154" s="147" t="s">
        <v>140</v>
      </c>
      <c r="E154" s="148" t="s">
        <v>1137</v>
      </c>
      <c r="F154" s="149" t="s">
        <v>1138</v>
      </c>
      <c r="G154" s="150" t="s">
        <v>1040</v>
      </c>
      <c r="H154" s="151">
        <v>1</v>
      </c>
      <c r="I154" s="152"/>
      <c r="J154" s="153">
        <f>ROUND(I154*H154,2)</f>
        <v>0</v>
      </c>
      <c r="K154" s="154"/>
      <c r="L154" s="30"/>
      <c r="M154" s="172" t="s">
        <v>1</v>
      </c>
      <c r="N154" s="173" t="s">
        <v>38</v>
      </c>
      <c r="O154" s="174"/>
      <c r="P154" s="175">
        <f>O154*H154</f>
        <v>0</v>
      </c>
      <c r="Q154" s="175">
        <v>0</v>
      </c>
      <c r="R154" s="175">
        <f>Q154*H154</f>
        <v>0</v>
      </c>
      <c r="S154" s="175">
        <v>0</v>
      </c>
      <c r="T154" s="175">
        <f>S154*H154</f>
        <v>0</v>
      </c>
      <c r="U154" s="176" t="s">
        <v>1</v>
      </c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242</v>
      </c>
      <c r="AT154" s="159" t="s">
        <v>140</v>
      </c>
      <c r="AU154" s="159" t="s">
        <v>144</v>
      </c>
      <c r="AY154" s="14" t="s">
        <v>138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144</v>
      </c>
      <c r="BK154" s="160">
        <f>ROUND(I154*H154,2)</f>
        <v>0</v>
      </c>
      <c r="BL154" s="14" t="s">
        <v>242</v>
      </c>
      <c r="BM154" s="159" t="s">
        <v>466</v>
      </c>
    </row>
    <row r="155" spans="1:65" s="2" customFormat="1" ht="6.95" customHeight="1">
      <c r="A155" s="29"/>
      <c r="B155" s="47"/>
      <c r="C155" s="48"/>
      <c r="D155" s="48"/>
      <c r="E155" s="48"/>
      <c r="F155" s="48"/>
      <c r="G155" s="48"/>
      <c r="H155" s="48"/>
      <c r="I155" s="48"/>
      <c r="J155" s="48"/>
      <c r="K155" s="48"/>
      <c r="L155" s="30"/>
      <c r="M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</sheetData>
  <autoFilter ref="C120:K15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7"/>
  <sheetViews>
    <sheetView showGridLines="0" tabSelected="1" topLeftCell="A175" workbookViewId="0">
      <selection activeCell="D64" sqref="D6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9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106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0" t="str">
        <f>'Rekapitulácia stavby'!K6</f>
        <v>Prevádzkový objekt tenisových kurtov</v>
      </c>
      <c r="F7" s="221"/>
      <c r="G7" s="221"/>
      <c r="H7" s="221"/>
      <c r="L7" s="17"/>
    </row>
    <row r="8" spans="1:46" s="2" customFormat="1" ht="12" customHeight="1">
      <c r="A8" s="29"/>
      <c r="B8" s="30"/>
      <c r="C8" s="29"/>
      <c r="D8" s="24" t="s">
        <v>107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8" t="s">
        <v>1139</v>
      </c>
      <c r="F9" s="222"/>
      <c r="G9" s="222"/>
      <c r="H9" s="22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6" t="s">
        <v>1820</v>
      </c>
      <c r="G12" s="29"/>
      <c r="H12" s="29"/>
      <c r="I12" s="24" t="s">
        <v>20</v>
      </c>
      <c r="J12" s="55" t="str">
        <f>'Rekapitulácia stavby'!AN8</f>
        <v>20. 6. 2023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27" t="s">
        <v>1818</v>
      </c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25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3" t="str">
        <f>'Rekapitulácia stavby'!E14</f>
        <v>Vyplň údaj</v>
      </c>
      <c r="F18" s="200"/>
      <c r="G18" s="200"/>
      <c r="H18" s="200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5" t="s">
        <v>1</v>
      </c>
      <c r="F27" s="205"/>
      <c r="G27" s="205"/>
      <c r="H27" s="20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32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34</v>
      </c>
      <c r="G32" s="29"/>
      <c r="H32" s="29"/>
      <c r="I32" s="33" t="s">
        <v>33</v>
      </c>
      <c r="J32" s="33" t="s">
        <v>35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36</v>
      </c>
      <c r="E33" s="35" t="s">
        <v>37</v>
      </c>
      <c r="F33" s="99">
        <f>ROUND((SUM(BE120:BE246)),  2)</f>
        <v>0</v>
      </c>
      <c r="G33" s="100"/>
      <c r="H33" s="100"/>
      <c r="I33" s="101">
        <v>0.2</v>
      </c>
      <c r="J33" s="99">
        <f>ROUND(((SUM(BE120:BE246))*I33),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38</v>
      </c>
      <c r="F34" s="99">
        <f>ROUND((SUM(BF120:BF246)),  2)</f>
        <v>0</v>
      </c>
      <c r="G34" s="100"/>
      <c r="H34" s="100"/>
      <c r="I34" s="101">
        <v>0.2</v>
      </c>
      <c r="J34" s="99">
        <f>ROUND(((SUM(BF120:BF246))*I34),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39</v>
      </c>
      <c r="F35" s="102">
        <f>ROUND((SUM(BG120:BG246)),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40</v>
      </c>
      <c r="F36" s="102">
        <f>ROUND((SUM(BH120:BH246)),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41</v>
      </c>
      <c r="F37" s="99">
        <f>ROUND((SUM(BI120:BI246)),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42</v>
      </c>
      <c r="E39" s="60"/>
      <c r="F39" s="60"/>
      <c r="G39" s="106" t="s">
        <v>43</v>
      </c>
      <c r="H39" s="107" t="s">
        <v>44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0" t="s">
        <v>48</v>
      </c>
      <c r="G61" s="45" t="s">
        <v>47</v>
      </c>
      <c r="H61" s="32"/>
      <c r="I61" s="32"/>
      <c r="J61" s="111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8">
      <c r="B64" s="17"/>
      <c r="D64" s="225" t="s">
        <v>1818</v>
      </c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0" t="s">
        <v>48</v>
      </c>
      <c r="G76" s="45" t="s">
        <v>47</v>
      </c>
      <c r="H76" s="32"/>
      <c r="I76" s="32"/>
      <c r="J76" s="111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109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20" t="str">
        <f>E7</f>
        <v>Prevádzkový objekt tenisových kurtov</v>
      </c>
      <c r="F85" s="221"/>
      <c r="G85" s="221"/>
      <c r="H85" s="2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107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78" t="str">
        <f>E9</f>
        <v xml:space="preserve">08 - Elektroinštalácia, bleskozvod a uzemnenie   </v>
      </c>
      <c r="F87" s="222"/>
      <c r="G87" s="222"/>
      <c r="H87" s="22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Šala-Veča, areál futbalového ihriska</v>
      </c>
      <c r="G89" s="29"/>
      <c r="H89" s="29"/>
      <c r="I89" s="24" t="s">
        <v>20</v>
      </c>
      <c r="J89" s="55" t="str">
        <f>IF(J12="","",J12)</f>
        <v>20. 6. 2023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110</v>
      </c>
      <c r="D94" s="104"/>
      <c r="E94" s="104"/>
      <c r="F94" s="104"/>
      <c r="G94" s="104"/>
      <c r="H94" s="104"/>
      <c r="I94" s="104"/>
      <c r="J94" s="113" t="s">
        <v>111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112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113</v>
      </c>
    </row>
    <row r="97" spans="1:31" s="9" customFormat="1" ht="24.95" hidden="1" customHeight="1">
      <c r="B97" s="115"/>
      <c r="D97" s="116" t="s">
        <v>1072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hidden="1" customHeight="1">
      <c r="B98" s="119"/>
      <c r="D98" s="120" t="s">
        <v>1073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hidden="1" customHeight="1">
      <c r="B99" s="119"/>
      <c r="D99" s="120" t="s">
        <v>1074</v>
      </c>
      <c r="E99" s="121"/>
      <c r="F99" s="121"/>
      <c r="G99" s="121"/>
      <c r="H99" s="121"/>
      <c r="I99" s="121"/>
      <c r="J99" s="122">
        <f>J182</f>
        <v>0</v>
      </c>
      <c r="L99" s="119"/>
    </row>
    <row r="100" spans="1:31" s="10" customFormat="1" ht="19.899999999999999" hidden="1" customHeight="1">
      <c r="B100" s="119"/>
      <c r="D100" s="120" t="s">
        <v>1076</v>
      </c>
      <c r="E100" s="121"/>
      <c r="F100" s="121"/>
      <c r="G100" s="121"/>
      <c r="H100" s="121"/>
      <c r="I100" s="121"/>
      <c r="J100" s="122">
        <f>J243</f>
        <v>0</v>
      </c>
      <c r="L100" s="119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t="11.25" hidden="1"/>
    <row r="104" spans="1:31" ht="11.25" hidden="1"/>
    <row r="105" spans="1:31" ht="11.25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123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20" t="str">
        <f>E7</f>
        <v>Prevádzkový objekt tenisových kurtov</v>
      </c>
      <c r="F110" s="221"/>
      <c r="G110" s="221"/>
      <c r="H110" s="221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107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78" t="str">
        <f>E9</f>
        <v xml:space="preserve">08 - Elektroinštalácia, bleskozvod a uzemnenie   </v>
      </c>
      <c r="F112" s="222"/>
      <c r="G112" s="222"/>
      <c r="H112" s="222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Šala-Veča, areál futbalového ihriska</v>
      </c>
      <c r="G114" s="29"/>
      <c r="H114" s="29"/>
      <c r="I114" s="24" t="s">
        <v>20</v>
      </c>
      <c r="J114" s="55" t="str">
        <f>IF(J12="","",J12)</f>
        <v>20. 6. 2023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22</v>
      </c>
      <c r="D116" s="29"/>
      <c r="E116" s="29"/>
      <c r="F116" s="22" t="str">
        <f>E15</f>
        <v xml:space="preserve"> </v>
      </c>
      <c r="G116" s="29"/>
      <c r="H116" s="29"/>
      <c r="I116" s="24" t="s">
        <v>28</v>
      </c>
      <c r="J116" s="27" t="str">
        <f>E21</f>
        <v xml:space="preserve">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26</v>
      </c>
      <c r="D117" s="29"/>
      <c r="E117" s="29"/>
      <c r="F117" s="22" t="str">
        <f>IF(E18="","",E18)</f>
        <v>Vyplň údaj</v>
      </c>
      <c r="G117" s="29"/>
      <c r="H117" s="29"/>
      <c r="I117" s="24" t="s">
        <v>30</v>
      </c>
      <c r="J117" s="27" t="str">
        <f>E24</f>
        <v xml:space="preserve">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124</v>
      </c>
      <c r="D119" s="126" t="s">
        <v>57</v>
      </c>
      <c r="E119" s="126" t="s">
        <v>53</v>
      </c>
      <c r="F119" s="126" t="s">
        <v>54</v>
      </c>
      <c r="G119" s="126" t="s">
        <v>125</v>
      </c>
      <c r="H119" s="126" t="s">
        <v>126</v>
      </c>
      <c r="I119" s="126" t="s">
        <v>127</v>
      </c>
      <c r="J119" s="127" t="s">
        <v>111</v>
      </c>
      <c r="K119" s="128" t="s">
        <v>128</v>
      </c>
      <c r="L119" s="129"/>
      <c r="M119" s="62" t="s">
        <v>1</v>
      </c>
      <c r="N119" s="63" t="s">
        <v>36</v>
      </c>
      <c r="O119" s="63" t="s">
        <v>129</v>
      </c>
      <c r="P119" s="63" t="s">
        <v>130</v>
      </c>
      <c r="Q119" s="63" t="s">
        <v>131</v>
      </c>
      <c r="R119" s="63" t="s">
        <v>132</v>
      </c>
      <c r="S119" s="63" t="s">
        <v>133</v>
      </c>
      <c r="T119" s="63" t="s">
        <v>134</v>
      </c>
      <c r="U119" s="64" t="s">
        <v>135</v>
      </c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112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0</v>
      </c>
      <c r="S120" s="66"/>
      <c r="T120" s="131">
        <f>T121</f>
        <v>0</v>
      </c>
      <c r="U120" s="67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71</v>
      </c>
      <c r="AU120" s="14" t="s">
        <v>113</v>
      </c>
      <c r="BK120" s="132">
        <f>BK121</f>
        <v>0</v>
      </c>
    </row>
    <row r="121" spans="1:65" s="12" customFormat="1" ht="25.9" customHeight="1">
      <c r="B121" s="133"/>
      <c r="D121" s="134" t="s">
        <v>71</v>
      </c>
      <c r="E121" s="135" t="s">
        <v>172</v>
      </c>
      <c r="F121" s="135" t="s">
        <v>1077</v>
      </c>
      <c r="I121" s="136"/>
      <c r="J121" s="137">
        <f>BK121</f>
        <v>0</v>
      </c>
      <c r="L121" s="133"/>
      <c r="M121" s="138"/>
      <c r="N121" s="139"/>
      <c r="O121" s="139"/>
      <c r="P121" s="140">
        <f>P122+P182+P243</f>
        <v>0</v>
      </c>
      <c r="Q121" s="139"/>
      <c r="R121" s="140">
        <f>R122+R182+R243</f>
        <v>0</v>
      </c>
      <c r="S121" s="139"/>
      <c r="T121" s="140">
        <f>T122+T182+T243</f>
        <v>0</v>
      </c>
      <c r="U121" s="141"/>
      <c r="AR121" s="134" t="s">
        <v>146</v>
      </c>
      <c r="AT121" s="142" t="s">
        <v>71</v>
      </c>
      <c r="AU121" s="142" t="s">
        <v>72</v>
      </c>
      <c r="AY121" s="134" t="s">
        <v>138</v>
      </c>
      <c r="BK121" s="143">
        <f>BK122+BK182+BK243</f>
        <v>0</v>
      </c>
    </row>
    <row r="122" spans="1:65" s="12" customFormat="1" ht="22.9" customHeight="1">
      <c r="B122" s="133"/>
      <c r="D122" s="134" t="s">
        <v>71</v>
      </c>
      <c r="E122" s="144" t="s">
        <v>1078</v>
      </c>
      <c r="F122" s="144" t="s">
        <v>1079</v>
      </c>
      <c r="I122" s="136"/>
      <c r="J122" s="145">
        <f>BK122</f>
        <v>0</v>
      </c>
      <c r="L122" s="133"/>
      <c r="M122" s="138"/>
      <c r="N122" s="139"/>
      <c r="O122" s="139"/>
      <c r="P122" s="140">
        <f>SUM(P123:P181)</f>
        <v>0</v>
      </c>
      <c r="Q122" s="139"/>
      <c r="R122" s="140">
        <f>SUM(R123:R181)</f>
        <v>0</v>
      </c>
      <c r="S122" s="139"/>
      <c r="T122" s="140">
        <f>SUM(T123:T181)</f>
        <v>0</v>
      </c>
      <c r="U122" s="141"/>
      <c r="AR122" s="134" t="s">
        <v>146</v>
      </c>
      <c r="AT122" s="142" t="s">
        <v>71</v>
      </c>
      <c r="AU122" s="142" t="s">
        <v>80</v>
      </c>
      <c r="AY122" s="134" t="s">
        <v>138</v>
      </c>
      <c r="BK122" s="143">
        <f>SUM(BK123:BK181)</f>
        <v>0</v>
      </c>
    </row>
    <row r="123" spans="1:65" s="2" customFormat="1" ht="24.2" customHeight="1">
      <c r="A123" s="29"/>
      <c r="B123" s="146"/>
      <c r="C123" s="147" t="s">
        <v>80</v>
      </c>
      <c r="D123" s="147" t="s">
        <v>140</v>
      </c>
      <c r="E123" s="148" t="s">
        <v>1140</v>
      </c>
      <c r="F123" s="149" t="s">
        <v>1141</v>
      </c>
      <c r="G123" s="150" t="s">
        <v>186</v>
      </c>
      <c r="H123" s="151">
        <v>60</v>
      </c>
      <c r="I123" s="152"/>
      <c r="J123" s="153">
        <f t="shared" ref="J123:J154" si="0">ROUND(I123*H123,2)</f>
        <v>0</v>
      </c>
      <c r="K123" s="154"/>
      <c r="L123" s="30"/>
      <c r="M123" s="155" t="s">
        <v>1</v>
      </c>
      <c r="N123" s="156" t="s">
        <v>38</v>
      </c>
      <c r="O123" s="58"/>
      <c r="P123" s="157">
        <f t="shared" ref="P123:P154" si="1">O123*H123</f>
        <v>0</v>
      </c>
      <c r="Q123" s="157">
        <v>0</v>
      </c>
      <c r="R123" s="157">
        <f t="shared" ref="R123:R154" si="2">Q123*H123</f>
        <v>0</v>
      </c>
      <c r="S123" s="157">
        <v>0</v>
      </c>
      <c r="T123" s="157">
        <f t="shared" ref="T123:T154" si="3">S123*H123</f>
        <v>0</v>
      </c>
      <c r="U123" s="158" t="s">
        <v>1</v>
      </c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229</v>
      </c>
      <c r="AT123" s="159" t="s">
        <v>140</v>
      </c>
      <c r="AU123" s="159" t="s">
        <v>144</v>
      </c>
      <c r="AY123" s="14" t="s">
        <v>138</v>
      </c>
      <c r="BE123" s="160">
        <f t="shared" ref="BE123:BE154" si="4">IF(N123="základná",J123,0)</f>
        <v>0</v>
      </c>
      <c r="BF123" s="160">
        <f t="shared" ref="BF123:BF154" si="5">IF(N123="znížená",J123,0)</f>
        <v>0</v>
      </c>
      <c r="BG123" s="160">
        <f t="shared" ref="BG123:BG154" si="6">IF(N123="zákl. prenesená",J123,0)</f>
        <v>0</v>
      </c>
      <c r="BH123" s="160">
        <f t="shared" ref="BH123:BH154" si="7">IF(N123="zníž. prenesená",J123,0)</f>
        <v>0</v>
      </c>
      <c r="BI123" s="160">
        <f t="shared" ref="BI123:BI154" si="8">IF(N123="nulová",J123,0)</f>
        <v>0</v>
      </c>
      <c r="BJ123" s="14" t="s">
        <v>144</v>
      </c>
      <c r="BK123" s="160">
        <f t="shared" ref="BK123:BK154" si="9">ROUND(I123*H123,2)</f>
        <v>0</v>
      </c>
      <c r="BL123" s="14" t="s">
        <v>229</v>
      </c>
      <c r="BM123" s="159" t="s">
        <v>144</v>
      </c>
    </row>
    <row r="124" spans="1:65" s="2" customFormat="1" ht="24.2" customHeight="1">
      <c r="A124" s="29"/>
      <c r="B124" s="146"/>
      <c r="C124" s="147" t="s">
        <v>144</v>
      </c>
      <c r="D124" s="147" t="s">
        <v>140</v>
      </c>
      <c r="E124" s="148" t="s">
        <v>1142</v>
      </c>
      <c r="F124" s="149" t="s">
        <v>1143</v>
      </c>
      <c r="G124" s="150" t="s">
        <v>186</v>
      </c>
      <c r="H124" s="151">
        <v>60</v>
      </c>
      <c r="I124" s="152"/>
      <c r="J124" s="153">
        <f t="shared" si="0"/>
        <v>0</v>
      </c>
      <c r="K124" s="154"/>
      <c r="L124" s="30"/>
      <c r="M124" s="155" t="s">
        <v>1</v>
      </c>
      <c r="N124" s="156" t="s">
        <v>38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7">
        <f t="shared" si="3"/>
        <v>0</v>
      </c>
      <c r="U124" s="158" t="s">
        <v>1</v>
      </c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229</v>
      </c>
      <c r="AT124" s="159" t="s">
        <v>140</v>
      </c>
      <c r="AU124" s="159" t="s">
        <v>144</v>
      </c>
      <c r="AY124" s="14" t="s">
        <v>138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144</v>
      </c>
      <c r="BK124" s="160">
        <f t="shared" si="9"/>
        <v>0</v>
      </c>
      <c r="BL124" s="14" t="s">
        <v>229</v>
      </c>
      <c r="BM124" s="159" t="s">
        <v>143</v>
      </c>
    </row>
    <row r="125" spans="1:65" s="2" customFormat="1" ht="21.75" customHeight="1">
      <c r="A125" s="29"/>
      <c r="B125" s="146"/>
      <c r="C125" s="147" t="s">
        <v>146</v>
      </c>
      <c r="D125" s="147" t="s">
        <v>140</v>
      </c>
      <c r="E125" s="148" t="s">
        <v>1144</v>
      </c>
      <c r="F125" s="149" t="s">
        <v>1145</v>
      </c>
      <c r="G125" s="150" t="s">
        <v>142</v>
      </c>
      <c r="H125" s="151">
        <v>49</v>
      </c>
      <c r="I125" s="152"/>
      <c r="J125" s="153">
        <f t="shared" si="0"/>
        <v>0</v>
      </c>
      <c r="K125" s="154"/>
      <c r="L125" s="30"/>
      <c r="M125" s="155" t="s">
        <v>1</v>
      </c>
      <c r="N125" s="156" t="s">
        <v>38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7">
        <f t="shared" si="3"/>
        <v>0</v>
      </c>
      <c r="U125" s="158" t="s">
        <v>1</v>
      </c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229</v>
      </c>
      <c r="AT125" s="159" t="s">
        <v>140</v>
      </c>
      <c r="AU125" s="159" t="s">
        <v>144</v>
      </c>
      <c r="AY125" s="14" t="s">
        <v>138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144</v>
      </c>
      <c r="BK125" s="160">
        <f t="shared" si="9"/>
        <v>0</v>
      </c>
      <c r="BL125" s="14" t="s">
        <v>229</v>
      </c>
      <c r="BM125" s="159" t="s">
        <v>163</v>
      </c>
    </row>
    <row r="126" spans="1:65" s="2" customFormat="1" ht="24.2" customHeight="1">
      <c r="A126" s="29"/>
      <c r="B126" s="146"/>
      <c r="C126" s="147" t="s">
        <v>143</v>
      </c>
      <c r="D126" s="147" t="s">
        <v>140</v>
      </c>
      <c r="E126" s="148" t="s">
        <v>1146</v>
      </c>
      <c r="F126" s="149" t="s">
        <v>1147</v>
      </c>
      <c r="G126" s="150" t="s">
        <v>142</v>
      </c>
      <c r="H126" s="151">
        <v>5</v>
      </c>
      <c r="I126" s="152"/>
      <c r="J126" s="153">
        <f t="shared" si="0"/>
        <v>0</v>
      </c>
      <c r="K126" s="154"/>
      <c r="L126" s="30"/>
      <c r="M126" s="155" t="s">
        <v>1</v>
      </c>
      <c r="N126" s="156" t="s">
        <v>38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7">
        <f t="shared" si="3"/>
        <v>0</v>
      </c>
      <c r="U126" s="158" t="s">
        <v>1</v>
      </c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229</v>
      </c>
      <c r="AT126" s="159" t="s">
        <v>140</v>
      </c>
      <c r="AU126" s="159" t="s">
        <v>144</v>
      </c>
      <c r="AY126" s="14" t="s">
        <v>138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144</v>
      </c>
      <c r="BK126" s="160">
        <f t="shared" si="9"/>
        <v>0</v>
      </c>
      <c r="BL126" s="14" t="s">
        <v>229</v>
      </c>
      <c r="BM126" s="159" t="s">
        <v>171</v>
      </c>
    </row>
    <row r="127" spans="1:65" s="2" customFormat="1" ht="24.2" customHeight="1">
      <c r="A127" s="29"/>
      <c r="B127" s="146"/>
      <c r="C127" s="147" t="s">
        <v>246</v>
      </c>
      <c r="D127" s="147" t="s">
        <v>140</v>
      </c>
      <c r="E127" s="148" t="s">
        <v>1148</v>
      </c>
      <c r="F127" s="149" t="s">
        <v>1149</v>
      </c>
      <c r="G127" s="150" t="s">
        <v>142</v>
      </c>
      <c r="H127" s="151">
        <v>300</v>
      </c>
      <c r="I127" s="152"/>
      <c r="J127" s="153">
        <f t="shared" si="0"/>
        <v>0</v>
      </c>
      <c r="K127" s="154"/>
      <c r="L127" s="30"/>
      <c r="M127" s="155" t="s">
        <v>1</v>
      </c>
      <c r="N127" s="156" t="s">
        <v>38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7">
        <f t="shared" si="3"/>
        <v>0</v>
      </c>
      <c r="U127" s="158" t="s">
        <v>1</v>
      </c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229</v>
      </c>
      <c r="AT127" s="159" t="s">
        <v>140</v>
      </c>
      <c r="AU127" s="159" t="s">
        <v>144</v>
      </c>
      <c r="AY127" s="14" t="s">
        <v>138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144</v>
      </c>
      <c r="BK127" s="160">
        <f t="shared" si="9"/>
        <v>0</v>
      </c>
      <c r="BL127" s="14" t="s">
        <v>229</v>
      </c>
      <c r="BM127" s="159" t="s">
        <v>329</v>
      </c>
    </row>
    <row r="128" spans="1:65" s="2" customFormat="1" ht="24.2" customHeight="1">
      <c r="A128" s="29"/>
      <c r="B128" s="146"/>
      <c r="C128" s="147" t="s">
        <v>163</v>
      </c>
      <c r="D128" s="147" t="s">
        <v>140</v>
      </c>
      <c r="E128" s="148" t="s">
        <v>1084</v>
      </c>
      <c r="F128" s="149" t="s">
        <v>1085</v>
      </c>
      <c r="G128" s="150" t="s">
        <v>142</v>
      </c>
      <c r="H128" s="151">
        <v>51</v>
      </c>
      <c r="I128" s="152"/>
      <c r="J128" s="153">
        <f t="shared" si="0"/>
        <v>0</v>
      </c>
      <c r="K128" s="154"/>
      <c r="L128" s="30"/>
      <c r="M128" s="155" t="s">
        <v>1</v>
      </c>
      <c r="N128" s="156" t="s">
        <v>38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7">
        <f t="shared" si="3"/>
        <v>0</v>
      </c>
      <c r="U128" s="158" t="s">
        <v>1</v>
      </c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229</v>
      </c>
      <c r="AT128" s="159" t="s">
        <v>140</v>
      </c>
      <c r="AU128" s="159" t="s">
        <v>144</v>
      </c>
      <c r="AY128" s="14" t="s">
        <v>138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144</v>
      </c>
      <c r="BK128" s="160">
        <f t="shared" si="9"/>
        <v>0</v>
      </c>
      <c r="BL128" s="14" t="s">
        <v>229</v>
      </c>
      <c r="BM128" s="159" t="s">
        <v>298</v>
      </c>
    </row>
    <row r="129" spans="1:65" s="2" customFormat="1" ht="24.2" customHeight="1">
      <c r="A129" s="29"/>
      <c r="B129" s="146"/>
      <c r="C129" s="147" t="s">
        <v>167</v>
      </c>
      <c r="D129" s="147" t="s">
        <v>140</v>
      </c>
      <c r="E129" s="148" t="s">
        <v>1150</v>
      </c>
      <c r="F129" s="149" t="s">
        <v>1151</v>
      </c>
      <c r="G129" s="150" t="s">
        <v>142</v>
      </c>
      <c r="H129" s="151">
        <v>1</v>
      </c>
      <c r="I129" s="152"/>
      <c r="J129" s="153">
        <f t="shared" si="0"/>
        <v>0</v>
      </c>
      <c r="K129" s="154"/>
      <c r="L129" s="30"/>
      <c r="M129" s="155" t="s">
        <v>1</v>
      </c>
      <c r="N129" s="156" t="s">
        <v>38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7">
        <f t="shared" si="3"/>
        <v>0</v>
      </c>
      <c r="U129" s="158" t="s">
        <v>1</v>
      </c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229</v>
      </c>
      <c r="AT129" s="159" t="s">
        <v>140</v>
      </c>
      <c r="AU129" s="159" t="s">
        <v>144</v>
      </c>
      <c r="AY129" s="14" t="s">
        <v>138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144</v>
      </c>
      <c r="BK129" s="160">
        <f t="shared" si="9"/>
        <v>0</v>
      </c>
      <c r="BL129" s="14" t="s">
        <v>229</v>
      </c>
      <c r="BM129" s="159" t="s">
        <v>416</v>
      </c>
    </row>
    <row r="130" spans="1:65" s="2" customFormat="1" ht="24.2" customHeight="1">
      <c r="A130" s="29"/>
      <c r="B130" s="146"/>
      <c r="C130" s="147" t="s">
        <v>171</v>
      </c>
      <c r="D130" s="147" t="s">
        <v>140</v>
      </c>
      <c r="E130" s="148" t="s">
        <v>1086</v>
      </c>
      <c r="F130" s="149" t="s">
        <v>1087</v>
      </c>
      <c r="G130" s="150" t="s">
        <v>142</v>
      </c>
      <c r="H130" s="151">
        <v>4</v>
      </c>
      <c r="I130" s="152"/>
      <c r="J130" s="153">
        <f t="shared" si="0"/>
        <v>0</v>
      </c>
      <c r="K130" s="154"/>
      <c r="L130" s="30"/>
      <c r="M130" s="155" t="s">
        <v>1</v>
      </c>
      <c r="N130" s="156" t="s">
        <v>38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7">
        <f t="shared" si="3"/>
        <v>0</v>
      </c>
      <c r="U130" s="158" t="s">
        <v>1</v>
      </c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229</v>
      </c>
      <c r="AT130" s="159" t="s">
        <v>140</v>
      </c>
      <c r="AU130" s="159" t="s">
        <v>144</v>
      </c>
      <c r="AY130" s="14" t="s">
        <v>138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144</v>
      </c>
      <c r="BK130" s="160">
        <f t="shared" si="9"/>
        <v>0</v>
      </c>
      <c r="BL130" s="14" t="s">
        <v>229</v>
      </c>
      <c r="BM130" s="159" t="s">
        <v>192</v>
      </c>
    </row>
    <row r="131" spans="1:65" s="2" customFormat="1" ht="24.2" customHeight="1">
      <c r="A131" s="29"/>
      <c r="B131" s="146"/>
      <c r="C131" s="147" t="s">
        <v>178</v>
      </c>
      <c r="D131" s="147" t="s">
        <v>140</v>
      </c>
      <c r="E131" s="148" t="s">
        <v>1088</v>
      </c>
      <c r="F131" s="149" t="s">
        <v>1089</v>
      </c>
      <c r="G131" s="150" t="s">
        <v>142</v>
      </c>
      <c r="H131" s="151">
        <v>1</v>
      </c>
      <c r="I131" s="152"/>
      <c r="J131" s="153">
        <f t="shared" si="0"/>
        <v>0</v>
      </c>
      <c r="K131" s="154"/>
      <c r="L131" s="30"/>
      <c r="M131" s="155" t="s">
        <v>1</v>
      </c>
      <c r="N131" s="156" t="s">
        <v>38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7">
        <f t="shared" si="3"/>
        <v>0</v>
      </c>
      <c r="U131" s="158" t="s">
        <v>1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229</v>
      </c>
      <c r="AT131" s="159" t="s">
        <v>140</v>
      </c>
      <c r="AU131" s="159" t="s">
        <v>144</v>
      </c>
      <c r="AY131" s="14" t="s">
        <v>138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144</v>
      </c>
      <c r="BK131" s="160">
        <f t="shared" si="9"/>
        <v>0</v>
      </c>
      <c r="BL131" s="14" t="s">
        <v>229</v>
      </c>
      <c r="BM131" s="159" t="s">
        <v>204</v>
      </c>
    </row>
    <row r="132" spans="1:65" s="2" customFormat="1" ht="24.2" customHeight="1">
      <c r="A132" s="29"/>
      <c r="B132" s="146"/>
      <c r="C132" s="147" t="s">
        <v>329</v>
      </c>
      <c r="D132" s="147" t="s">
        <v>140</v>
      </c>
      <c r="E132" s="148" t="s">
        <v>1152</v>
      </c>
      <c r="F132" s="149" t="s">
        <v>1153</v>
      </c>
      <c r="G132" s="150" t="s">
        <v>142</v>
      </c>
      <c r="H132" s="151">
        <v>3</v>
      </c>
      <c r="I132" s="152"/>
      <c r="J132" s="153">
        <f t="shared" si="0"/>
        <v>0</v>
      </c>
      <c r="K132" s="154"/>
      <c r="L132" s="30"/>
      <c r="M132" s="155" t="s">
        <v>1</v>
      </c>
      <c r="N132" s="156" t="s">
        <v>38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7">
        <f t="shared" si="3"/>
        <v>0</v>
      </c>
      <c r="U132" s="158" t="s">
        <v>1</v>
      </c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229</v>
      </c>
      <c r="AT132" s="159" t="s">
        <v>140</v>
      </c>
      <c r="AU132" s="159" t="s">
        <v>144</v>
      </c>
      <c r="AY132" s="14" t="s">
        <v>138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144</v>
      </c>
      <c r="BK132" s="160">
        <f t="shared" si="9"/>
        <v>0</v>
      </c>
      <c r="BL132" s="14" t="s">
        <v>229</v>
      </c>
      <c r="BM132" s="159" t="s">
        <v>7</v>
      </c>
    </row>
    <row r="133" spans="1:65" s="2" customFormat="1" ht="24.2" customHeight="1">
      <c r="A133" s="29"/>
      <c r="B133" s="146"/>
      <c r="C133" s="147" t="s">
        <v>420</v>
      </c>
      <c r="D133" s="147" t="s">
        <v>140</v>
      </c>
      <c r="E133" s="148" t="s">
        <v>1154</v>
      </c>
      <c r="F133" s="149" t="s">
        <v>1155</v>
      </c>
      <c r="G133" s="150" t="s">
        <v>142</v>
      </c>
      <c r="H133" s="151">
        <v>1</v>
      </c>
      <c r="I133" s="152"/>
      <c r="J133" s="153">
        <f t="shared" si="0"/>
        <v>0</v>
      </c>
      <c r="K133" s="154"/>
      <c r="L133" s="30"/>
      <c r="M133" s="155" t="s">
        <v>1</v>
      </c>
      <c r="N133" s="156" t="s">
        <v>38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7">
        <f t="shared" si="3"/>
        <v>0</v>
      </c>
      <c r="U133" s="158" t="s">
        <v>1</v>
      </c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229</v>
      </c>
      <c r="AT133" s="159" t="s">
        <v>140</v>
      </c>
      <c r="AU133" s="159" t="s">
        <v>144</v>
      </c>
      <c r="AY133" s="14" t="s">
        <v>138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144</v>
      </c>
      <c r="BK133" s="160">
        <f t="shared" si="9"/>
        <v>0</v>
      </c>
      <c r="BL133" s="14" t="s">
        <v>229</v>
      </c>
      <c r="BM133" s="159" t="s">
        <v>226</v>
      </c>
    </row>
    <row r="134" spans="1:65" s="2" customFormat="1" ht="24.2" customHeight="1">
      <c r="A134" s="29"/>
      <c r="B134" s="146"/>
      <c r="C134" s="147" t="s">
        <v>298</v>
      </c>
      <c r="D134" s="147" t="s">
        <v>140</v>
      </c>
      <c r="E134" s="148" t="s">
        <v>1156</v>
      </c>
      <c r="F134" s="149" t="s">
        <v>1157</v>
      </c>
      <c r="G134" s="150" t="s">
        <v>142</v>
      </c>
      <c r="H134" s="151">
        <v>11</v>
      </c>
      <c r="I134" s="152"/>
      <c r="J134" s="153">
        <f t="shared" si="0"/>
        <v>0</v>
      </c>
      <c r="K134" s="154"/>
      <c r="L134" s="30"/>
      <c r="M134" s="155" t="s">
        <v>1</v>
      </c>
      <c r="N134" s="156" t="s">
        <v>38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7">
        <f t="shared" si="3"/>
        <v>0</v>
      </c>
      <c r="U134" s="158" t="s">
        <v>1</v>
      </c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229</v>
      </c>
      <c r="AT134" s="159" t="s">
        <v>140</v>
      </c>
      <c r="AU134" s="159" t="s">
        <v>144</v>
      </c>
      <c r="AY134" s="14" t="s">
        <v>138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144</v>
      </c>
      <c r="BK134" s="160">
        <f t="shared" si="9"/>
        <v>0</v>
      </c>
      <c r="BL134" s="14" t="s">
        <v>229</v>
      </c>
      <c r="BM134" s="159" t="s">
        <v>238</v>
      </c>
    </row>
    <row r="135" spans="1:65" s="2" customFormat="1" ht="24.2" customHeight="1">
      <c r="A135" s="29"/>
      <c r="B135" s="146"/>
      <c r="C135" s="147" t="s">
        <v>582</v>
      </c>
      <c r="D135" s="147" t="s">
        <v>140</v>
      </c>
      <c r="E135" s="148" t="s">
        <v>1158</v>
      </c>
      <c r="F135" s="149" t="s">
        <v>1159</v>
      </c>
      <c r="G135" s="150" t="s">
        <v>142</v>
      </c>
      <c r="H135" s="151">
        <v>2</v>
      </c>
      <c r="I135" s="152"/>
      <c r="J135" s="153">
        <f t="shared" si="0"/>
        <v>0</v>
      </c>
      <c r="K135" s="154"/>
      <c r="L135" s="30"/>
      <c r="M135" s="155" t="s">
        <v>1</v>
      </c>
      <c r="N135" s="156" t="s">
        <v>38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7">
        <f t="shared" si="3"/>
        <v>0</v>
      </c>
      <c r="U135" s="158" t="s">
        <v>1</v>
      </c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229</v>
      </c>
      <c r="AT135" s="159" t="s">
        <v>140</v>
      </c>
      <c r="AU135" s="159" t="s">
        <v>144</v>
      </c>
      <c r="AY135" s="14" t="s">
        <v>138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144</v>
      </c>
      <c r="BK135" s="160">
        <f t="shared" si="9"/>
        <v>0</v>
      </c>
      <c r="BL135" s="14" t="s">
        <v>229</v>
      </c>
      <c r="BM135" s="159" t="s">
        <v>252</v>
      </c>
    </row>
    <row r="136" spans="1:65" s="2" customFormat="1" ht="24.2" customHeight="1">
      <c r="A136" s="29"/>
      <c r="B136" s="146"/>
      <c r="C136" s="147" t="s">
        <v>416</v>
      </c>
      <c r="D136" s="147" t="s">
        <v>140</v>
      </c>
      <c r="E136" s="148" t="s">
        <v>1160</v>
      </c>
      <c r="F136" s="149" t="s">
        <v>1161</v>
      </c>
      <c r="G136" s="150" t="s">
        <v>142</v>
      </c>
      <c r="H136" s="151">
        <v>2</v>
      </c>
      <c r="I136" s="152"/>
      <c r="J136" s="153">
        <f t="shared" si="0"/>
        <v>0</v>
      </c>
      <c r="K136" s="154"/>
      <c r="L136" s="30"/>
      <c r="M136" s="155" t="s">
        <v>1</v>
      </c>
      <c r="N136" s="156" t="s">
        <v>38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7">
        <f t="shared" si="3"/>
        <v>0</v>
      </c>
      <c r="U136" s="158" t="s">
        <v>1</v>
      </c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229</v>
      </c>
      <c r="AT136" s="159" t="s">
        <v>140</v>
      </c>
      <c r="AU136" s="159" t="s">
        <v>144</v>
      </c>
      <c r="AY136" s="14" t="s">
        <v>138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144</v>
      </c>
      <c r="BK136" s="160">
        <f t="shared" si="9"/>
        <v>0</v>
      </c>
      <c r="BL136" s="14" t="s">
        <v>229</v>
      </c>
      <c r="BM136" s="159" t="s">
        <v>212</v>
      </c>
    </row>
    <row r="137" spans="1:65" s="2" customFormat="1" ht="24.2" customHeight="1">
      <c r="A137" s="29"/>
      <c r="B137" s="146"/>
      <c r="C137" s="147" t="s">
        <v>426</v>
      </c>
      <c r="D137" s="147" t="s">
        <v>140</v>
      </c>
      <c r="E137" s="148" t="s">
        <v>1162</v>
      </c>
      <c r="F137" s="149" t="s">
        <v>1163</v>
      </c>
      <c r="G137" s="150" t="s">
        <v>142</v>
      </c>
      <c r="H137" s="151">
        <v>5</v>
      </c>
      <c r="I137" s="152"/>
      <c r="J137" s="153">
        <f t="shared" si="0"/>
        <v>0</v>
      </c>
      <c r="K137" s="154"/>
      <c r="L137" s="30"/>
      <c r="M137" s="155" t="s">
        <v>1</v>
      </c>
      <c r="N137" s="156" t="s">
        <v>38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7">
        <f t="shared" si="3"/>
        <v>0</v>
      </c>
      <c r="U137" s="158" t="s">
        <v>1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229</v>
      </c>
      <c r="AT137" s="159" t="s">
        <v>140</v>
      </c>
      <c r="AU137" s="159" t="s">
        <v>144</v>
      </c>
      <c r="AY137" s="14" t="s">
        <v>138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144</v>
      </c>
      <c r="BK137" s="160">
        <f t="shared" si="9"/>
        <v>0</v>
      </c>
      <c r="BL137" s="14" t="s">
        <v>229</v>
      </c>
      <c r="BM137" s="159" t="s">
        <v>155</v>
      </c>
    </row>
    <row r="138" spans="1:65" s="2" customFormat="1" ht="16.5" customHeight="1">
      <c r="A138" s="29"/>
      <c r="B138" s="146"/>
      <c r="C138" s="147" t="s">
        <v>192</v>
      </c>
      <c r="D138" s="147" t="s">
        <v>140</v>
      </c>
      <c r="E138" s="148" t="s">
        <v>1164</v>
      </c>
      <c r="F138" s="149" t="s">
        <v>1165</v>
      </c>
      <c r="G138" s="150" t="s">
        <v>142</v>
      </c>
      <c r="H138" s="151">
        <v>1</v>
      </c>
      <c r="I138" s="152"/>
      <c r="J138" s="153">
        <f t="shared" si="0"/>
        <v>0</v>
      </c>
      <c r="K138" s="154"/>
      <c r="L138" s="30"/>
      <c r="M138" s="155" t="s">
        <v>1</v>
      </c>
      <c r="N138" s="156" t="s">
        <v>38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7">
        <f t="shared" si="3"/>
        <v>0</v>
      </c>
      <c r="U138" s="158" t="s">
        <v>1</v>
      </c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229</v>
      </c>
      <c r="AT138" s="159" t="s">
        <v>140</v>
      </c>
      <c r="AU138" s="159" t="s">
        <v>144</v>
      </c>
      <c r="AY138" s="14" t="s">
        <v>138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144</v>
      </c>
      <c r="BK138" s="160">
        <f t="shared" si="9"/>
        <v>0</v>
      </c>
      <c r="BL138" s="14" t="s">
        <v>229</v>
      </c>
      <c r="BM138" s="159" t="s">
        <v>183</v>
      </c>
    </row>
    <row r="139" spans="1:65" s="2" customFormat="1" ht="24.2" customHeight="1">
      <c r="A139" s="29"/>
      <c r="B139" s="146"/>
      <c r="C139" s="147" t="s">
        <v>196</v>
      </c>
      <c r="D139" s="147" t="s">
        <v>140</v>
      </c>
      <c r="E139" s="148" t="s">
        <v>1166</v>
      </c>
      <c r="F139" s="149" t="s">
        <v>1167</v>
      </c>
      <c r="G139" s="150" t="s">
        <v>142</v>
      </c>
      <c r="H139" s="151">
        <v>9</v>
      </c>
      <c r="I139" s="152"/>
      <c r="J139" s="153">
        <f t="shared" si="0"/>
        <v>0</v>
      </c>
      <c r="K139" s="154"/>
      <c r="L139" s="30"/>
      <c r="M139" s="155" t="s">
        <v>1</v>
      </c>
      <c r="N139" s="156" t="s">
        <v>38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7">
        <f t="shared" si="3"/>
        <v>0</v>
      </c>
      <c r="U139" s="158" t="s">
        <v>1</v>
      </c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229</v>
      </c>
      <c r="AT139" s="159" t="s">
        <v>140</v>
      </c>
      <c r="AU139" s="159" t="s">
        <v>144</v>
      </c>
      <c r="AY139" s="14" t="s">
        <v>138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144</v>
      </c>
      <c r="BK139" s="160">
        <f t="shared" si="9"/>
        <v>0</v>
      </c>
      <c r="BL139" s="14" t="s">
        <v>229</v>
      </c>
      <c r="BM139" s="159" t="s">
        <v>216</v>
      </c>
    </row>
    <row r="140" spans="1:65" s="2" customFormat="1" ht="24.2" customHeight="1">
      <c r="A140" s="29"/>
      <c r="B140" s="146"/>
      <c r="C140" s="147" t="s">
        <v>204</v>
      </c>
      <c r="D140" s="147" t="s">
        <v>140</v>
      </c>
      <c r="E140" s="148" t="s">
        <v>1168</v>
      </c>
      <c r="F140" s="149" t="s">
        <v>1169</v>
      </c>
      <c r="G140" s="150" t="s">
        <v>142</v>
      </c>
      <c r="H140" s="151">
        <v>11</v>
      </c>
      <c r="I140" s="152"/>
      <c r="J140" s="153">
        <f t="shared" si="0"/>
        <v>0</v>
      </c>
      <c r="K140" s="154"/>
      <c r="L140" s="30"/>
      <c r="M140" s="155" t="s">
        <v>1</v>
      </c>
      <c r="N140" s="156" t="s">
        <v>38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7">
        <f t="shared" si="3"/>
        <v>0</v>
      </c>
      <c r="U140" s="158" t="s">
        <v>1</v>
      </c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229</v>
      </c>
      <c r="AT140" s="159" t="s">
        <v>140</v>
      </c>
      <c r="AU140" s="159" t="s">
        <v>144</v>
      </c>
      <c r="AY140" s="14" t="s">
        <v>138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144</v>
      </c>
      <c r="BK140" s="160">
        <f t="shared" si="9"/>
        <v>0</v>
      </c>
      <c r="BL140" s="14" t="s">
        <v>229</v>
      </c>
      <c r="BM140" s="159" t="s">
        <v>340</v>
      </c>
    </row>
    <row r="141" spans="1:65" s="2" customFormat="1" ht="24.2" customHeight="1">
      <c r="A141" s="29"/>
      <c r="B141" s="146"/>
      <c r="C141" s="147" t="s">
        <v>208</v>
      </c>
      <c r="D141" s="147" t="s">
        <v>140</v>
      </c>
      <c r="E141" s="148" t="s">
        <v>1170</v>
      </c>
      <c r="F141" s="149" t="s">
        <v>1171</v>
      </c>
      <c r="G141" s="150" t="s">
        <v>142</v>
      </c>
      <c r="H141" s="151">
        <v>1</v>
      </c>
      <c r="I141" s="152"/>
      <c r="J141" s="153">
        <f t="shared" si="0"/>
        <v>0</v>
      </c>
      <c r="K141" s="154"/>
      <c r="L141" s="30"/>
      <c r="M141" s="155" t="s">
        <v>1</v>
      </c>
      <c r="N141" s="156" t="s">
        <v>38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7">
        <f t="shared" si="3"/>
        <v>0</v>
      </c>
      <c r="U141" s="158" t="s">
        <v>1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229</v>
      </c>
      <c r="AT141" s="159" t="s">
        <v>140</v>
      </c>
      <c r="AU141" s="159" t="s">
        <v>144</v>
      </c>
      <c r="AY141" s="14" t="s">
        <v>138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144</v>
      </c>
      <c r="BK141" s="160">
        <f t="shared" si="9"/>
        <v>0</v>
      </c>
      <c r="BL141" s="14" t="s">
        <v>229</v>
      </c>
      <c r="BM141" s="159" t="s">
        <v>394</v>
      </c>
    </row>
    <row r="142" spans="1:65" s="2" customFormat="1" ht="24.2" customHeight="1">
      <c r="A142" s="29"/>
      <c r="B142" s="146"/>
      <c r="C142" s="147" t="s">
        <v>7</v>
      </c>
      <c r="D142" s="147" t="s">
        <v>140</v>
      </c>
      <c r="E142" s="148" t="s">
        <v>1172</v>
      </c>
      <c r="F142" s="149" t="s">
        <v>1173</v>
      </c>
      <c r="G142" s="150" t="s">
        <v>142</v>
      </c>
      <c r="H142" s="151">
        <v>1</v>
      </c>
      <c r="I142" s="152"/>
      <c r="J142" s="153">
        <f t="shared" si="0"/>
        <v>0</v>
      </c>
      <c r="K142" s="154"/>
      <c r="L142" s="30"/>
      <c r="M142" s="155" t="s">
        <v>1</v>
      </c>
      <c r="N142" s="156" t="s">
        <v>38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7">
        <f t="shared" si="3"/>
        <v>0</v>
      </c>
      <c r="U142" s="158" t="s">
        <v>1</v>
      </c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229</v>
      </c>
      <c r="AT142" s="159" t="s">
        <v>140</v>
      </c>
      <c r="AU142" s="159" t="s">
        <v>144</v>
      </c>
      <c r="AY142" s="14" t="s">
        <v>138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144</v>
      </c>
      <c r="BK142" s="160">
        <f t="shared" si="9"/>
        <v>0</v>
      </c>
      <c r="BL142" s="14" t="s">
        <v>229</v>
      </c>
      <c r="BM142" s="159" t="s">
        <v>315</v>
      </c>
    </row>
    <row r="143" spans="1:65" s="2" customFormat="1" ht="21.75" customHeight="1">
      <c r="A143" s="29"/>
      <c r="B143" s="146"/>
      <c r="C143" s="147" t="s">
        <v>927</v>
      </c>
      <c r="D143" s="147" t="s">
        <v>140</v>
      </c>
      <c r="E143" s="148" t="s">
        <v>1174</v>
      </c>
      <c r="F143" s="149" t="s">
        <v>1175</v>
      </c>
      <c r="G143" s="150" t="s">
        <v>142</v>
      </c>
      <c r="H143" s="151">
        <v>23</v>
      </c>
      <c r="I143" s="152"/>
      <c r="J143" s="153">
        <f t="shared" si="0"/>
        <v>0</v>
      </c>
      <c r="K143" s="154"/>
      <c r="L143" s="30"/>
      <c r="M143" s="155" t="s">
        <v>1</v>
      </c>
      <c r="N143" s="156" t="s">
        <v>38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7">
        <f t="shared" si="3"/>
        <v>0</v>
      </c>
      <c r="U143" s="158" t="s">
        <v>1</v>
      </c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229</v>
      </c>
      <c r="AT143" s="159" t="s">
        <v>140</v>
      </c>
      <c r="AU143" s="159" t="s">
        <v>144</v>
      </c>
      <c r="AY143" s="14" t="s">
        <v>138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144</v>
      </c>
      <c r="BK143" s="160">
        <f t="shared" si="9"/>
        <v>0</v>
      </c>
      <c r="BL143" s="14" t="s">
        <v>229</v>
      </c>
      <c r="BM143" s="159" t="s">
        <v>360</v>
      </c>
    </row>
    <row r="144" spans="1:65" s="2" customFormat="1" ht="21.75" customHeight="1">
      <c r="A144" s="29"/>
      <c r="B144" s="146"/>
      <c r="C144" s="147" t="s">
        <v>226</v>
      </c>
      <c r="D144" s="147" t="s">
        <v>140</v>
      </c>
      <c r="E144" s="148" t="s">
        <v>1176</v>
      </c>
      <c r="F144" s="149" t="s">
        <v>1177</v>
      </c>
      <c r="G144" s="150" t="s">
        <v>142</v>
      </c>
      <c r="H144" s="151">
        <v>10</v>
      </c>
      <c r="I144" s="152"/>
      <c r="J144" s="153">
        <f t="shared" si="0"/>
        <v>0</v>
      </c>
      <c r="K144" s="154"/>
      <c r="L144" s="30"/>
      <c r="M144" s="155" t="s">
        <v>1</v>
      </c>
      <c r="N144" s="156" t="s">
        <v>38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7">
        <f t="shared" si="3"/>
        <v>0</v>
      </c>
      <c r="U144" s="158" t="s">
        <v>1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229</v>
      </c>
      <c r="AT144" s="159" t="s">
        <v>140</v>
      </c>
      <c r="AU144" s="159" t="s">
        <v>144</v>
      </c>
      <c r="AY144" s="14" t="s">
        <v>138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144</v>
      </c>
      <c r="BK144" s="160">
        <f t="shared" si="9"/>
        <v>0</v>
      </c>
      <c r="BL144" s="14" t="s">
        <v>229</v>
      </c>
      <c r="BM144" s="159" t="s">
        <v>390</v>
      </c>
    </row>
    <row r="145" spans="1:65" s="2" customFormat="1" ht="16.5" customHeight="1">
      <c r="A145" s="29"/>
      <c r="B145" s="146"/>
      <c r="C145" s="147" t="s">
        <v>231</v>
      </c>
      <c r="D145" s="147" t="s">
        <v>140</v>
      </c>
      <c r="E145" s="148" t="s">
        <v>1178</v>
      </c>
      <c r="F145" s="149" t="s">
        <v>1179</v>
      </c>
      <c r="G145" s="150" t="s">
        <v>142</v>
      </c>
      <c r="H145" s="151">
        <v>3</v>
      </c>
      <c r="I145" s="152"/>
      <c r="J145" s="153">
        <f t="shared" si="0"/>
        <v>0</v>
      </c>
      <c r="K145" s="154"/>
      <c r="L145" s="30"/>
      <c r="M145" s="155" t="s">
        <v>1</v>
      </c>
      <c r="N145" s="156" t="s">
        <v>38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7">
        <f t="shared" si="3"/>
        <v>0</v>
      </c>
      <c r="U145" s="158" t="s">
        <v>1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229</v>
      </c>
      <c r="AT145" s="159" t="s">
        <v>140</v>
      </c>
      <c r="AU145" s="159" t="s">
        <v>144</v>
      </c>
      <c r="AY145" s="14" t="s">
        <v>138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144</v>
      </c>
      <c r="BK145" s="160">
        <f t="shared" si="9"/>
        <v>0</v>
      </c>
      <c r="BL145" s="14" t="s">
        <v>229</v>
      </c>
      <c r="BM145" s="159" t="s">
        <v>378</v>
      </c>
    </row>
    <row r="146" spans="1:65" s="2" customFormat="1" ht="16.5" customHeight="1">
      <c r="A146" s="29"/>
      <c r="B146" s="146"/>
      <c r="C146" s="147" t="s">
        <v>238</v>
      </c>
      <c r="D146" s="147" t="s">
        <v>140</v>
      </c>
      <c r="E146" s="148" t="s">
        <v>1180</v>
      </c>
      <c r="F146" s="149" t="s">
        <v>1181</v>
      </c>
      <c r="G146" s="150" t="s">
        <v>142</v>
      </c>
      <c r="H146" s="151">
        <v>23</v>
      </c>
      <c r="I146" s="152"/>
      <c r="J146" s="153">
        <f t="shared" si="0"/>
        <v>0</v>
      </c>
      <c r="K146" s="154"/>
      <c r="L146" s="30"/>
      <c r="M146" s="155" t="s">
        <v>1</v>
      </c>
      <c r="N146" s="156" t="s">
        <v>38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7">
        <f t="shared" si="3"/>
        <v>0</v>
      </c>
      <c r="U146" s="158" t="s">
        <v>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229</v>
      </c>
      <c r="AT146" s="159" t="s">
        <v>140</v>
      </c>
      <c r="AU146" s="159" t="s">
        <v>144</v>
      </c>
      <c r="AY146" s="14" t="s">
        <v>138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144</v>
      </c>
      <c r="BK146" s="160">
        <f t="shared" si="9"/>
        <v>0</v>
      </c>
      <c r="BL146" s="14" t="s">
        <v>229</v>
      </c>
      <c r="BM146" s="159" t="s">
        <v>457</v>
      </c>
    </row>
    <row r="147" spans="1:65" s="2" customFormat="1" ht="16.5" customHeight="1">
      <c r="A147" s="29"/>
      <c r="B147" s="146"/>
      <c r="C147" s="147" t="s">
        <v>247</v>
      </c>
      <c r="D147" s="147" t="s">
        <v>140</v>
      </c>
      <c r="E147" s="148" t="s">
        <v>1182</v>
      </c>
      <c r="F147" s="149" t="s">
        <v>1183</v>
      </c>
      <c r="G147" s="150" t="s">
        <v>142</v>
      </c>
      <c r="H147" s="151">
        <v>6</v>
      </c>
      <c r="I147" s="152"/>
      <c r="J147" s="153">
        <f t="shared" si="0"/>
        <v>0</v>
      </c>
      <c r="K147" s="154"/>
      <c r="L147" s="30"/>
      <c r="M147" s="155" t="s">
        <v>1</v>
      </c>
      <c r="N147" s="156" t="s">
        <v>38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7">
        <f t="shared" si="3"/>
        <v>0</v>
      </c>
      <c r="U147" s="158" t="s">
        <v>1</v>
      </c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229</v>
      </c>
      <c r="AT147" s="159" t="s">
        <v>140</v>
      </c>
      <c r="AU147" s="159" t="s">
        <v>144</v>
      </c>
      <c r="AY147" s="14" t="s">
        <v>138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144</v>
      </c>
      <c r="BK147" s="160">
        <f t="shared" si="9"/>
        <v>0</v>
      </c>
      <c r="BL147" s="14" t="s">
        <v>229</v>
      </c>
      <c r="BM147" s="159" t="s">
        <v>319</v>
      </c>
    </row>
    <row r="148" spans="1:65" s="2" customFormat="1" ht="24.2" customHeight="1">
      <c r="A148" s="29"/>
      <c r="B148" s="146"/>
      <c r="C148" s="147" t="s">
        <v>252</v>
      </c>
      <c r="D148" s="147" t="s">
        <v>140</v>
      </c>
      <c r="E148" s="148" t="s">
        <v>1184</v>
      </c>
      <c r="F148" s="149" t="s">
        <v>1185</v>
      </c>
      <c r="G148" s="150" t="s">
        <v>186</v>
      </c>
      <c r="H148" s="151">
        <v>64</v>
      </c>
      <c r="I148" s="152"/>
      <c r="J148" s="153">
        <f t="shared" si="0"/>
        <v>0</v>
      </c>
      <c r="K148" s="154"/>
      <c r="L148" s="30"/>
      <c r="M148" s="155" t="s">
        <v>1</v>
      </c>
      <c r="N148" s="156" t="s">
        <v>38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7">
        <f t="shared" si="3"/>
        <v>0</v>
      </c>
      <c r="U148" s="158" t="s">
        <v>1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229</v>
      </c>
      <c r="AT148" s="159" t="s">
        <v>140</v>
      </c>
      <c r="AU148" s="159" t="s">
        <v>144</v>
      </c>
      <c r="AY148" s="14" t="s">
        <v>138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144</v>
      </c>
      <c r="BK148" s="160">
        <f t="shared" si="9"/>
        <v>0</v>
      </c>
      <c r="BL148" s="14" t="s">
        <v>229</v>
      </c>
      <c r="BM148" s="159" t="s">
        <v>367</v>
      </c>
    </row>
    <row r="149" spans="1:65" s="2" customFormat="1" ht="24.2" customHeight="1">
      <c r="A149" s="29"/>
      <c r="B149" s="146"/>
      <c r="C149" s="147" t="s">
        <v>256</v>
      </c>
      <c r="D149" s="147" t="s">
        <v>140</v>
      </c>
      <c r="E149" s="148" t="s">
        <v>1186</v>
      </c>
      <c r="F149" s="149" t="s">
        <v>1187</v>
      </c>
      <c r="G149" s="150" t="s">
        <v>186</v>
      </c>
      <c r="H149" s="151">
        <v>45</v>
      </c>
      <c r="I149" s="152"/>
      <c r="J149" s="153">
        <f t="shared" si="0"/>
        <v>0</v>
      </c>
      <c r="K149" s="154"/>
      <c r="L149" s="30"/>
      <c r="M149" s="155" t="s">
        <v>1</v>
      </c>
      <c r="N149" s="156" t="s">
        <v>38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7">
        <f t="shared" si="3"/>
        <v>0</v>
      </c>
      <c r="U149" s="158" t="s">
        <v>1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229</v>
      </c>
      <c r="AT149" s="159" t="s">
        <v>140</v>
      </c>
      <c r="AU149" s="159" t="s">
        <v>144</v>
      </c>
      <c r="AY149" s="14" t="s">
        <v>138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144</v>
      </c>
      <c r="BK149" s="160">
        <f t="shared" si="9"/>
        <v>0</v>
      </c>
      <c r="BL149" s="14" t="s">
        <v>229</v>
      </c>
      <c r="BM149" s="159" t="s">
        <v>371</v>
      </c>
    </row>
    <row r="150" spans="1:65" s="2" customFormat="1" ht="16.5" customHeight="1">
      <c r="A150" s="29"/>
      <c r="B150" s="146"/>
      <c r="C150" s="147" t="s">
        <v>212</v>
      </c>
      <c r="D150" s="147" t="s">
        <v>140</v>
      </c>
      <c r="E150" s="148" t="s">
        <v>1188</v>
      </c>
      <c r="F150" s="149" t="s">
        <v>1189</v>
      </c>
      <c r="G150" s="150" t="s">
        <v>142</v>
      </c>
      <c r="H150" s="151">
        <v>1</v>
      </c>
      <c r="I150" s="152"/>
      <c r="J150" s="153">
        <f t="shared" si="0"/>
        <v>0</v>
      </c>
      <c r="K150" s="154"/>
      <c r="L150" s="30"/>
      <c r="M150" s="155" t="s">
        <v>1</v>
      </c>
      <c r="N150" s="156" t="s">
        <v>38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7">
        <f t="shared" si="3"/>
        <v>0</v>
      </c>
      <c r="U150" s="158" t="s">
        <v>1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229</v>
      </c>
      <c r="AT150" s="159" t="s">
        <v>140</v>
      </c>
      <c r="AU150" s="159" t="s">
        <v>144</v>
      </c>
      <c r="AY150" s="14" t="s">
        <v>138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144</v>
      </c>
      <c r="BK150" s="160">
        <f t="shared" si="9"/>
        <v>0</v>
      </c>
      <c r="BL150" s="14" t="s">
        <v>229</v>
      </c>
      <c r="BM150" s="159" t="s">
        <v>466</v>
      </c>
    </row>
    <row r="151" spans="1:65" s="2" customFormat="1" ht="16.5" customHeight="1">
      <c r="A151" s="29"/>
      <c r="B151" s="146"/>
      <c r="C151" s="147" t="s">
        <v>151</v>
      </c>
      <c r="D151" s="147" t="s">
        <v>140</v>
      </c>
      <c r="E151" s="148" t="s">
        <v>1190</v>
      </c>
      <c r="F151" s="149" t="s">
        <v>1191</v>
      </c>
      <c r="G151" s="150" t="s">
        <v>142</v>
      </c>
      <c r="H151" s="151">
        <v>6</v>
      </c>
      <c r="I151" s="152"/>
      <c r="J151" s="153">
        <f t="shared" si="0"/>
        <v>0</v>
      </c>
      <c r="K151" s="154"/>
      <c r="L151" s="30"/>
      <c r="M151" s="155" t="s">
        <v>1</v>
      </c>
      <c r="N151" s="156" t="s">
        <v>38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7">
        <f t="shared" si="3"/>
        <v>0</v>
      </c>
      <c r="U151" s="158" t="s">
        <v>1</v>
      </c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229</v>
      </c>
      <c r="AT151" s="159" t="s">
        <v>140</v>
      </c>
      <c r="AU151" s="159" t="s">
        <v>144</v>
      </c>
      <c r="AY151" s="14" t="s">
        <v>138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144</v>
      </c>
      <c r="BK151" s="160">
        <f t="shared" si="9"/>
        <v>0</v>
      </c>
      <c r="BL151" s="14" t="s">
        <v>229</v>
      </c>
      <c r="BM151" s="159" t="s">
        <v>470</v>
      </c>
    </row>
    <row r="152" spans="1:65" s="2" customFormat="1" ht="16.5" customHeight="1">
      <c r="A152" s="29"/>
      <c r="B152" s="146"/>
      <c r="C152" s="147" t="s">
        <v>155</v>
      </c>
      <c r="D152" s="147" t="s">
        <v>140</v>
      </c>
      <c r="E152" s="148" t="s">
        <v>1192</v>
      </c>
      <c r="F152" s="149" t="s">
        <v>1193</v>
      </c>
      <c r="G152" s="150" t="s">
        <v>142</v>
      </c>
      <c r="H152" s="151">
        <v>4</v>
      </c>
      <c r="I152" s="152"/>
      <c r="J152" s="153">
        <f t="shared" si="0"/>
        <v>0</v>
      </c>
      <c r="K152" s="154"/>
      <c r="L152" s="30"/>
      <c r="M152" s="155" t="s">
        <v>1</v>
      </c>
      <c r="N152" s="156" t="s">
        <v>38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7">
        <f t="shared" si="3"/>
        <v>0</v>
      </c>
      <c r="U152" s="158" t="s">
        <v>1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229</v>
      </c>
      <c r="AT152" s="159" t="s">
        <v>140</v>
      </c>
      <c r="AU152" s="159" t="s">
        <v>144</v>
      </c>
      <c r="AY152" s="14" t="s">
        <v>138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144</v>
      </c>
      <c r="BK152" s="160">
        <f t="shared" si="9"/>
        <v>0</v>
      </c>
      <c r="BL152" s="14" t="s">
        <v>229</v>
      </c>
      <c r="BM152" s="159" t="s">
        <v>474</v>
      </c>
    </row>
    <row r="153" spans="1:65" s="2" customFormat="1" ht="16.5" customHeight="1">
      <c r="A153" s="29"/>
      <c r="B153" s="146"/>
      <c r="C153" s="147" t="s">
        <v>159</v>
      </c>
      <c r="D153" s="147" t="s">
        <v>140</v>
      </c>
      <c r="E153" s="148" t="s">
        <v>1194</v>
      </c>
      <c r="F153" s="149" t="s">
        <v>1195</v>
      </c>
      <c r="G153" s="150" t="s">
        <v>186</v>
      </c>
      <c r="H153" s="151">
        <v>20</v>
      </c>
      <c r="I153" s="152"/>
      <c r="J153" s="153">
        <f t="shared" si="0"/>
        <v>0</v>
      </c>
      <c r="K153" s="154"/>
      <c r="L153" s="30"/>
      <c r="M153" s="155" t="s">
        <v>1</v>
      </c>
      <c r="N153" s="156" t="s">
        <v>38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7">
        <f t="shared" si="3"/>
        <v>0</v>
      </c>
      <c r="U153" s="158" t="s">
        <v>1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229</v>
      </c>
      <c r="AT153" s="159" t="s">
        <v>140</v>
      </c>
      <c r="AU153" s="159" t="s">
        <v>144</v>
      </c>
      <c r="AY153" s="14" t="s">
        <v>138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144</v>
      </c>
      <c r="BK153" s="160">
        <f t="shared" si="9"/>
        <v>0</v>
      </c>
      <c r="BL153" s="14" t="s">
        <v>229</v>
      </c>
      <c r="BM153" s="159" t="s">
        <v>478</v>
      </c>
    </row>
    <row r="154" spans="1:65" s="2" customFormat="1" ht="16.5" customHeight="1">
      <c r="A154" s="29"/>
      <c r="B154" s="146"/>
      <c r="C154" s="147" t="s">
        <v>183</v>
      </c>
      <c r="D154" s="147" t="s">
        <v>140</v>
      </c>
      <c r="E154" s="148" t="s">
        <v>1196</v>
      </c>
      <c r="F154" s="149" t="s">
        <v>1197</v>
      </c>
      <c r="G154" s="150" t="s">
        <v>142</v>
      </c>
      <c r="H154" s="151">
        <v>80</v>
      </c>
      <c r="I154" s="152"/>
      <c r="J154" s="153">
        <f t="shared" si="0"/>
        <v>0</v>
      </c>
      <c r="K154" s="154"/>
      <c r="L154" s="30"/>
      <c r="M154" s="155" t="s">
        <v>1</v>
      </c>
      <c r="N154" s="156" t="s">
        <v>38</v>
      </c>
      <c r="O154" s="58"/>
      <c r="P154" s="157">
        <f t="shared" si="1"/>
        <v>0</v>
      </c>
      <c r="Q154" s="157">
        <v>0</v>
      </c>
      <c r="R154" s="157">
        <f t="shared" si="2"/>
        <v>0</v>
      </c>
      <c r="S154" s="157">
        <v>0</v>
      </c>
      <c r="T154" s="157">
        <f t="shared" si="3"/>
        <v>0</v>
      </c>
      <c r="U154" s="158" t="s">
        <v>1</v>
      </c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229</v>
      </c>
      <c r="AT154" s="159" t="s">
        <v>140</v>
      </c>
      <c r="AU154" s="159" t="s">
        <v>144</v>
      </c>
      <c r="AY154" s="14" t="s">
        <v>138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4" t="s">
        <v>144</v>
      </c>
      <c r="BK154" s="160">
        <f t="shared" si="9"/>
        <v>0</v>
      </c>
      <c r="BL154" s="14" t="s">
        <v>229</v>
      </c>
      <c r="BM154" s="159" t="s">
        <v>229</v>
      </c>
    </row>
    <row r="155" spans="1:65" s="2" customFormat="1" ht="21.75" customHeight="1">
      <c r="A155" s="29"/>
      <c r="B155" s="146"/>
      <c r="C155" s="147" t="s">
        <v>188</v>
      </c>
      <c r="D155" s="147" t="s">
        <v>140</v>
      </c>
      <c r="E155" s="148" t="s">
        <v>1198</v>
      </c>
      <c r="F155" s="149" t="s">
        <v>1199</v>
      </c>
      <c r="G155" s="150" t="s">
        <v>142</v>
      </c>
      <c r="H155" s="151">
        <v>12</v>
      </c>
      <c r="I155" s="152"/>
      <c r="J155" s="153">
        <f t="shared" ref="J155:J186" si="10">ROUND(I155*H155,2)</f>
        <v>0</v>
      </c>
      <c r="K155" s="154"/>
      <c r="L155" s="30"/>
      <c r="M155" s="155" t="s">
        <v>1</v>
      </c>
      <c r="N155" s="156" t="s">
        <v>38</v>
      </c>
      <c r="O155" s="58"/>
      <c r="P155" s="157">
        <f t="shared" ref="P155:P186" si="11">O155*H155</f>
        <v>0</v>
      </c>
      <c r="Q155" s="157">
        <v>0</v>
      </c>
      <c r="R155" s="157">
        <f t="shared" ref="R155:R186" si="12">Q155*H155</f>
        <v>0</v>
      </c>
      <c r="S155" s="157">
        <v>0</v>
      </c>
      <c r="T155" s="157">
        <f t="shared" ref="T155:T186" si="13">S155*H155</f>
        <v>0</v>
      </c>
      <c r="U155" s="158" t="s">
        <v>1</v>
      </c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229</v>
      </c>
      <c r="AT155" s="159" t="s">
        <v>140</v>
      </c>
      <c r="AU155" s="159" t="s">
        <v>144</v>
      </c>
      <c r="AY155" s="14" t="s">
        <v>138</v>
      </c>
      <c r="BE155" s="160">
        <f t="shared" ref="BE155:BE181" si="14">IF(N155="základná",J155,0)</f>
        <v>0</v>
      </c>
      <c r="BF155" s="160">
        <f t="shared" ref="BF155:BF181" si="15">IF(N155="znížená",J155,0)</f>
        <v>0</v>
      </c>
      <c r="BG155" s="160">
        <f t="shared" ref="BG155:BG181" si="16">IF(N155="zákl. prenesená",J155,0)</f>
        <v>0</v>
      </c>
      <c r="BH155" s="160">
        <f t="shared" ref="BH155:BH181" si="17">IF(N155="zníž. prenesená",J155,0)</f>
        <v>0</v>
      </c>
      <c r="BI155" s="160">
        <f t="shared" ref="BI155:BI181" si="18">IF(N155="nulová",J155,0)</f>
        <v>0</v>
      </c>
      <c r="BJ155" s="14" t="s">
        <v>144</v>
      </c>
      <c r="BK155" s="160">
        <f t="shared" ref="BK155:BK181" si="19">ROUND(I155*H155,2)</f>
        <v>0</v>
      </c>
      <c r="BL155" s="14" t="s">
        <v>229</v>
      </c>
      <c r="BM155" s="159" t="s">
        <v>485</v>
      </c>
    </row>
    <row r="156" spans="1:65" s="2" customFormat="1" ht="24.2" customHeight="1">
      <c r="A156" s="29"/>
      <c r="B156" s="146"/>
      <c r="C156" s="147" t="s">
        <v>216</v>
      </c>
      <c r="D156" s="147" t="s">
        <v>140</v>
      </c>
      <c r="E156" s="148" t="s">
        <v>1200</v>
      </c>
      <c r="F156" s="149" t="s">
        <v>1201</v>
      </c>
      <c r="G156" s="150" t="s">
        <v>142</v>
      </c>
      <c r="H156" s="151">
        <v>2</v>
      </c>
      <c r="I156" s="152"/>
      <c r="J156" s="153">
        <f t="shared" si="10"/>
        <v>0</v>
      </c>
      <c r="K156" s="154"/>
      <c r="L156" s="30"/>
      <c r="M156" s="155" t="s">
        <v>1</v>
      </c>
      <c r="N156" s="156" t="s">
        <v>38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7">
        <f t="shared" si="13"/>
        <v>0</v>
      </c>
      <c r="U156" s="158" t="s">
        <v>1</v>
      </c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229</v>
      </c>
      <c r="AT156" s="159" t="s">
        <v>140</v>
      </c>
      <c r="AU156" s="159" t="s">
        <v>144</v>
      </c>
      <c r="AY156" s="14" t="s">
        <v>138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144</v>
      </c>
      <c r="BK156" s="160">
        <f t="shared" si="19"/>
        <v>0</v>
      </c>
      <c r="BL156" s="14" t="s">
        <v>229</v>
      </c>
      <c r="BM156" s="159" t="s">
        <v>489</v>
      </c>
    </row>
    <row r="157" spans="1:65" s="2" customFormat="1" ht="16.5" customHeight="1">
      <c r="A157" s="29"/>
      <c r="B157" s="146"/>
      <c r="C157" s="147" t="s">
        <v>220</v>
      </c>
      <c r="D157" s="147" t="s">
        <v>140</v>
      </c>
      <c r="E157" s="148" t="s">
        <v>1202</v>
      </c>
      <c r="F157" s="149" t="s">
        <v>1203</v>
      </c>
      <c r="G157" s="150" t="s">
        <v>142</v>
      </c>
      <c r="H157" s="151">
        <v>2</v>
      </c>
      <c r="I157" s="152"/>
      <c r="J157" s="153">
        <f t="shared" si="10"/>
        <v>0</v>
      </c>
      <c r="K157" s="154"/>
      <c r="L157" s="30"/>
      <c r="M157" s="155" t="s">
        <v>1</v>
      </c>
      <c r="N157" s="156" t="s">
        <v>38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7">
        <f t="shared" si="13"/>
        <v>0</v>
      </c>
      <c r="U157" s="158" t="s">
        <v>1</v>
      </c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229</v>
      </c>
      <c r="AT157" s="159" t="s">
        <v>140</v>
      </c>
      <c r="AU157" s="159" t="s">
        <v>144</v>
      </c>
      <c r="AY157" s="14" t="s">
        <v>138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144</v>
      </c>
      <c r="BK157" s="160">
        <f t="shared" si="19"/>
        <v>0</v>
      </c>
      <c r="BL157" s="14" t="s">
        <v>229</v>
      </c>
      <c r="BM157" s="159" t="s">
        <v>445</v>
      </c>
    </row>
    <row r="158" spans="1:65" s="2" customFormat="1" ht="16.5" customHeight="1">
      <c r="A158" s="29"/>
      <c r="B158" s="146"/>
      <c r="C158" s="147" t="s">
        <v>340</v>
      </c>
      <c r="D158" s="147" t="s">
        <v>140</v>
      </c>
      <c r="E158" s="148" t="s">
        <v>1204</v>
      </c>
      <c r="F158" s="149" t="s">
        <v>1205</v>
      </c>
      <c r="G158" s="150" t="s">
        <v>142</v>
      </c>
      <c r="H158" s="151">
        <v>2</v>
      </c>
      <c r="I158" s="152"/>
      <c r="J158" s="153">
        <f t="shared" si="10"/>
        <v>0</v>
      </c>
      <c r="K158" s="154"/>
      <c r="L158" s="30"/>
      <c r="M158" s="155" t="s">
        <v>1</v>
      </c>
      <c r="N158" s="156" t="s">
        <v>38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7">
        <f t="shared" si="13"/>
        <v>0</v>
      </c>
      <c r="U158" s="158" t="s">
        <v>1</v>
      </c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229</v>
      </c>
      <c r="AT158" s="159" t="s">
        <v>140</v>
      </c>
      <c r="AU158" s="159" t="s">
        <v>144</v>
      </c>
      <c r="AY158" s="14" t="s">
        <v>138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144</v>
      </c>
      <c r="BK158" s="160">
        <f t="shared" si="19"/>
        <v>0</v>
      </c>
      <c r="BL158" s="14" t="s">
        <v>229</v>
      </c>
      <c r="BM158" s="159" t="s">
        <v>451</v>
      </c>
    </row>
    <row r="159" spans="1:65" s="2" customFormat="1" ht="21.75" customHeight="1">
      <c r="A159" s="29"/>
      <c r="B159" s="146"/>
      <c r="C159" s="147" t="s">
        <v>333</v>
      </c>
      <c r="D159" s="147" t="s">
        <v>140</v>
      </c>
      <c r="E159" s="148" t="s">
        <v>1206</v>
      </c>
      <c r="F159" s="149" t="s">
        <v>1207</v>
      </c>
      <c r="G159" s="150" t="s">
        <v>142</v>
      </c>
      <c r="H159" s="151">
        <v>2</v>
      </c>
      <c r="I159" s="152"/>
      <c r="J159" s="153">
        <f t="shared" si="10"/>
        <v>0</v>
      </c>
      <c r="K159" s="154"/>
      <c r="L159" s="30"/>
      <c r="M159" s="155" t="s">
        <v>1</v>
      </c>
      <c r="N159" s="156" t="s">
        <v>38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7">
        <f t="shared" si="13"/>
        <v>0</v>
      </c>
      <c r="U159" s="158" t="s">
        <v>1</v>
      </c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229</v>
      </c>
      <c r="AT159" s="159" t="s">
        <v>140</v>
      </c>
      <c r="AU159" s="159" t="s">
        <v>144</v>
      </c>
      <c r="AY159" s="14" t="s">
        <v>138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144</v>
      </c>
      <c r="BK159" s="160">
        <f t="shared" si="19"/>
        <v>0</v>
      </c>
      <c r="BL159" s="14" t="s">
        <v>229</v>
      </c>
      <c r="BM159" s="159" t="s">
        <v>467</v>
      </c>
    </row>
    <row r="160" spans="1:65" s="2" customFormat="1" ht="16.5" customHeight="1">
      <c r="A160" s="29"/>
      <c r="B160" s="146"/>
      <c r="C160" s="147" t="s">
        <v>394</v>
      </c>
      <c r="D160" s="147" t="s">
        <v>140</v>
      </c>
      <c r="E160" s="148" t="s">
        <v>1208</v>
      </c>
      <c r="F160" s="149" t="s">
        <v>1209</v>
      </c>
      <c r="G160" s="150" t="s">
        <v>142</v>
      </c>
      <c r="H160" s="151">
        <v>42</v>
      </c>
      <c r="I160" s="152"/>
      <c r="J160" s="153">
        <f t="shared" si="10"/>
        <v>0</v>
      </c>
      <c r="K160" s="154"/>
      <c r="L160" s="30"/>
      <c r="M160" s="155" t="s">
        <v>1</v>
      </c>
      <c r="N160" s="156" t="s">
        <v>38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7">
        <f t="shared" si="13"/>
        <v>0</v>
      </c>
      <c r="U160" s="158" t="s">
        <v>1</v>
      </c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229</v>
      </c>
      <c r="AT160" s="159" t="s">
        <v>140</v>
      </c>
      <c r="AU160" s="159" t="s">
        <v>144</v>
      </c>
      <c r="AY160" s="14" t="s">
        <v>138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144</v>
      </c>
      <c r="BK160" s="160">
        <f t="shared" si="19"/>
        <v>0</v>
      </c>
      <c r="BL160" s="14" t="s">
        <v>229</v>
      </c>
      <c r="BM160" s="159" t="s">
        <v>501</v>
      </c>
    </row>
    <row r="161" spans="1:65" s="2" customFormat="1" ht="16.5" customHeight="1">
      <c r="A161" s="29"/>
      <c r="B161" s="146"/>
      <c r="C161" s="147" t="s">
        <v>311</v>
      </c>
      <c r="D161" s="147" t="s">
        <v>140</v>
      </c>
      <c r="E161" s="148" t="s">
        <v>1210</v>
      </c>
      <c r="F161" s="149" t="s">
        <v>1211</v>
      </c>
      <c r="G161" s="150" t="s">
        <v>142</v>
      </c>
      <c r="H161" s="151">
        <v>12</v>
      </c>
      <c r="I161" s="152"/>
      <c r="J161" s="153">
        <f t="shared" si="10"/>
        <v>0</v>
      </c>
      <c r="K161" s="154"/>
      <c r="L161" s="30"/>
      <c r="M161" s="155" t="s">
        <v>1</v>
      </c>
      <c r="N161" s="156" t="s">
        <v>38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7">
        <f t="shared" si="13"/>
        <v>0</v>
      </c>
      <c r="U161" s="158" t="s">
        <v>1</v>
      </c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229</v>
      </c>
      <c r="AT161" s="159" t="s">
        <v>140</v>
      </c>
      <c r="AU161" s="159" t="s">
        <v>144</v>
      </c>
      <c r="AY161" s="14" t="s">
        <v>138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144</v>
      </c>
      <c r="BK161" s="160">
        <f t="shared" si="19"/>
        <v>0</v>
      </c>
      <c r="BL161" s="14" t="s">
        <v>229</v>
      </c>
      <c r="BM161" s="159" t="s">
        <v>504</v>
      </c>
    </row>
    <row r="162" spans="1:65" s="2" customFormat="1" ht="16.5" customHeight="1">
      <c r="A162" s="29"/>
      <c r="B162" s="146"/>
      <c r="C162" s="147" t="s">
        <v>315</v>
      </c>
      <c r="D162" s="147" t="s">
        <v>140</v>
      </c>
      <c r="E162" s="148" t="s">
        <v>1212</v>
      </c>
      <c r="F162" s="149" t="s">
        <v>1213</v>
      </c>
      <c r="G162" s="150" t="s">
        <v>142</v>
      </c>
      <c r="H162" s="151">
        <v>2</v>
      </c>
      <c r="I162" s="152"/>
      <c r="J162" s="153">
        <f t="shared" si="10"/>
        <v>0</v>
      </c>
      <c r="K162" s="154"/>
      <c r="L162" s="30"/>
      <c r="M162" s="155" t="s">
        <v>1</v>
      </c>
      <c r="N162" s="156" t="s">
        <v>38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7">
        <f t="shared" si="13"/>
        <v>0</v>
      </c>
      <c r="U162" s="158" t="s">
        <v>1</v>
      </c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229</v>
      </c>
      <c r="AT162" s="159" t="s">
        <v>140</v>
      </c>
      <c r="AU162" s="159" t="s">
        <v>144</v>
      </c>
      <c r="AY162" s="14" t="s">
        <v>138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144</v>
      </c>
      <c r="BK162" s="160">
        <f t="shared" si="19"/>
        <v>0</v>
      </c>
      <c r="BL162" s="14" t="s">
        <v>229</v>
      </c>
      <c r="BM162" s="159" t="s">
        <v>479</v>
      </c>
    </row>
    <row r="163" spans="1:65" s="2" customFormat="1" ht="16.5" customHeight="1">
      <c r="A163" s="29"/>
      <c r="B163" s="146"/>
      <c r="C163" s="147" t="s">
        <v>356</v>
      </c>
      <c r="D163" s="147" t="s">
        <v>140</v>
      </c>
      <c r="E163" s="148" t="s">
        <v>1214</v>
      </c>
      <c r="F163" s="149" t="s">
        <v>1215</v>
      </c>
      <c r="G163" s="150" t="s">
        <v>142</v>
      </c>
      <c r="H163" s="151">
        <v>4</v>
      </c>
      <c r="I163" s="152"/>
      <c r="J163" s="153">
        <f t="shared" si="10"/>
        <v>0</v>
      </c>
      <c r="K163" s="154"/>
      <c r="L163" s="30"/>
      <c r="M163" s="155" t="s">
        <v>1</v>
      </c>
      <c r="N163" s="156" t="s">
        <v>38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7">
        <f t="shared" si="13"/>
        <v>0</v>
      </c>
      <c r="U163" s="158" t="s">
        <v>1</v>
      </c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229</v>
      </c>
      <c r="AT163" s="159" t="s">
        <v>140</v>
      </c>
      <c r="AU163" s="159" t="s">
        <v>144</v>
      </c>
      <c r="AY163" s="14" t="s">
        <v>138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144</v>
      </c>
      <c r="BK163" s="160">
        <f t="shared" si="19"/>
        <v>0</v>
      </c>
      <c r="BL163" s="14" t="s">
        <v>229</v>
      </c>
      <c r="BM163" s="159" t="s">
        <v>509</v>
      </c>
    </row>
    <row r="164" spans="1:65" s="2" customFormat="1" ht="16.5" customHeight="1">
      <c r="A164" s="29"/>
      <c r="B164" s="146"/>
      <c r="C164" s="147" t="s">
        <v>360</v>
      </c>
      <c r="D164" s="147" t="s">
        <v>140</v>
      </c>
      <c r="E164" s="148" t="s">
        <v>1216</v>
      </c>
      <c r="F164" s="149" t="s">
        <v>1217</v>
      </c>
      <c r="G164" s="150" t="s">
        <v>142</v>
      </c>
      <c r="H164" s="151">
        <v>15</v>
      </c>
      <c r="I164" s="152"/>
      <c r="J164" s="153">
        <f t="shared" si="10"/>
        <v>0</v>
      </c>
      <c r="K164" s="154"/>
      <c r="L164" s="30"/>
      <c r="M164" s="155" t="s">
        <v>1</v>
      </c>
      <c r="N164" s="156" t="s">
        <v>38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7">
        <f t="shared" si="13"/>
        <v>0</v>
      </c>
      <c r="U164" s="158" t="s">
        <v>1</v>
      </c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229</v>
      </c>
      <c r="AT164" s="159" t="s">
        <v>140</v>
      </c>
      <c r="AU164" s="159" t="s">
        <v>144</v>
      </c>
      <c r="AY164" s="14" t="s">
        <v>138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144</v>
      </c>
      <c r="BK164" s="160">
        <f t="shared" si="19"/>
        <v>0</v>
      </c>
      <c r="BL164" s="14" t="s">
        <v>229</v>
      </c>
      <c r="BM164" s="159" t="s">
        <v>512</v>
      </c>
    </row>
    <row r="165" spans="1:65" s="2" customFormat="1" ht="16.5" customHeight="1">
      <c r="A165" s="29"/>
      <c r="B165" s="146"/>
      <c r="C165" s="147" t="s">
        <v>386</v>
      </c>
      <c r="D165" s="147" t="s">
        <v>140</v>
      </c>
      <c r="E165" s="148" t="s">
        <v>1218</v>
      </c>
      <c r="F165" s="149" t="s">
        <v>1219</v>
      </c>
      <c r="G165" s="150" t="s">
        <v>142</v>
      </c>
      <c r="H165" s="151">
        <v>4</v>
      </c>
      <c r="I165" s="152"/>
      <c r="J165" s="153">
        <f t="shared" si="10"/>
        <v>0</v>
      </c>
      <c r="K165" s="154"/>
      <c r="L165" s="30"/>
      <c r="M165" s="155" t="s">
        <v>1</v>
      </c>
      <c r="N165" s="156" t="s">
        <v>38</v>
      </c>
      <c r="O165" s="58"/>
      <c r="P165" s="157">
        <f t="shared" si="11"/>
        <v>0</v>
      </c>
      <c r="Q165" s="157">
        <v>0</v>
      </c>
      <c r="R165" s="157">
        <f t="shared" si="12"/>
        <v>0</v>
      </c>
      <c r="S165" s="157">
        <v>0</v>
      </c>
      <c r="T165" s="157">
        <f t="shared" si="13"/>
        <v>0</v>
      </c>
      <c r="U165" s="158" t="s">
        <v>1</v>
      </c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229</v>
      </c>
      <c r="AT165" s="159" t="s">
        <v>140</v>
      </c>
      <c r="AU165" s="159" t="s">
        <v>144</v>
      </c>
      <c r="AY165" s="14" t="s">
        <v>138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144</v>
      </c>
      <c r="BK165" s="160">
        <f t="shared" si="19"/>
        <v>0</v>
      </c>
      <c r="BL165" s="14" t="s">
        <v>229</v>
      </c>
      <c r="BM165" s="159" t="s">
        <v>516</v>
      </c>
    </row>
    <row r="166" spans="1:65" s="2" customFormat="1" ht="21.75" customHeight="1">
      <c r="A166" s="29"/>
      <c r="B166" s="146"/>
      <c r="C166" s="147" t="s">
        <v>390</v>
      </c>
      <c r="D166" s="147" t="s">
        <v>140</v>
      </c>
      <c r="E166" s="148" t="s">
        <v>1220</v>
      </c>
      <c r="F166" s="149" t="s">
        <v>1221</v>
      </c>
      <c r="G166" s="150" t="s">
        <v>142</v>
      </c>
      <c r="H166" s="151">
        <v>8</v>
      </c>
      <c r="I166" s="152"/>
      <c r="J166" s="153">
        <f t="shared" si="10"/>
        <v>0</v>
      </c>
      <c r="K166" s="154"/>
      <c r="L166" s="30"/>
      <c r="M166" s="155" t="s">
        <v>1</v>
      </c>
      <c r="N166" s="156" t="s">
        <v>38</v>
      </c>
      <c r="O166" s="58"/>
      <c r="P166" s="157">
        <f t="shared" si="11"/>
        <v>0</v>
      </c>
      <c r="Q166" s="157">
        <v>0</v>
      </c>
      <c r="R166" s="157">
        <f t="shared" si="12"/>
        <v>0</v>
      </c>
      <c r="S166" s="157">
        <v>0</v>
      </c>
      <c r="T166" s="157">
        <f t="shared" si="13"/>
        <v>0</v>
      </c>
      <c r="U166" s="158" t="s">
        <v>1</v>
      </c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229</v>
      </c>
      <c r="AT166" s="159" t="s">
        <v>140</v>
      </c>
      <c r="AU166" s="159" t="s">
        <v>144</v>
      </c>
      <c r="AY166" s="14" t="s">
        <v>138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4" t="s">
        <v>144</v>
      </c>
      <c r="BK166" s="160">
        <f t="shared" si="19"/>
        <v>0</v>
      </c>
      <c r="BL166" s="14" t="s">
        <v>229</v>
      </c>
      <c r="BM166" s="159" t="s">
        <v>517</v>
      </c>
    </row>
    <row r="167" spans="1:65" s="2" customFormat="1" ht="24.2" customHeight="1">
      <c r="A167" s="29"/>
      <c r="B167" s="146"/>
      <c r="C167" s="147" t="s">
        <v>382</v>
      </c>
      <c r="D167" s="147" t="s">
        <v>140</v>
      </c>
      <c r="E167" s="148" t="s">
        <v>1222</v>
      </c>
      <c r="F167" s="149" t="s">
        <v>1223</v>
      </c>
      <c r="G167" s="150" t="s">
        <v>186</v>
      </c>
      <c r="H167" s="151">
        <v>98</v>
      </c>
      <c r="I167" s="152"/>
      <c r="J167" s="153">
        <f t="shared" si="10"/>
        <v>0</v>
      </c>
      <c r="K167" s="154"/>
      <c r="L167" s="30"/>
      <c r="M167" s="155" t="s">
        <v>1</v>
      </c>
      <c r="N167" s="156" t="s">
        <v>38</v>
      </c>
      <c r="O167" s="58"/>
      <c r="P167" s="157">
        <f t="shared" si="11"/>
        <v>0</v>
      </c>
      <c r="Q167" s="157">
        <v>0</v>
      </c>
      <c r="R167" s="157">
        <f t="shared" si="12"/>
        <v>0</v>
      </c>
      <c r="S167" s="157">
        <v>0</v>
      </c>
      <c r="T167" s="157">
        <f t="shared" si="13"/>
        <v>0</v>
      </c>
      <c r="U167" s="158" t="s">
        <v>1</v>
      </c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229</v>
      </c>
      <c r="AT167" s="159" t="s">
        <v>140</v>
      </c>
      <c r="AU167" s="159" t="s">
        <v>144</v>
      </c>
      <c r="AY167" s="14" t="s">
        <v>138</v>
      </c>
      <c r="BE167" s="160">
        <f t="shared" si="14"/>
        <v>0</v>
      </c>
      <c r="BF167" s="160">
        <f t="shared" si="15"/>
        <v>0</v>
      </c>
      <c r="BG167" s="160">
        <f t="shared" si="16"/>
        <v>0</v>
      </c>
      <c r="BH167" s="160">
        <f t="shared" si="17"/>
        <v>0</v>
      </c>
      <c r="BI167" s="160">
        <f t="shared" si="18"/>
        <v>0</v>
      </c>
      <c r="BJ167" s="14" t="s">
        <v>144</v>
      </c>
      <c r="BK167" s="160">
        <f t="shared" si="19"/>
        <v>0</v>
      </c>
      <c r="BL167" s="14" t="s">
        <v>229</v>
      </c>
      <c r="BM167" s="159" t="s">
        <v>490</v>
      </c>
    </row>
    <row r="168" spans="1:65" s="2" customFormat="1" ht="24.2" customHeight="1">
      <c r="A168" s="29"/>
      <c r="B168" s="146"/>
      <c r="C168" s="147" t="s">
        <v>378</v>
      </c>
      <c r="D168" s="147" t="s">
        <v>140</v>
      </c>
      <c r="E168" s="148" t="s">
        <v>1224</v>
      </c>
      <c r="F168" s="149" t="s">
        <v>1225</v>
      </c>
      <c r="G168" s="150" t="s">
        <v>186</v>
      </c>
      <c r="H168" s="151">
        <v>60</v>
      </c>
      <c r="I168" s="152"/>
      <c r="J168" s="153">
        <f t="shared" si="10"/>
        <v>0</v>
      </c>
      <c r="K168" s="154"/>
      <c r="L168" s="30"/>
      <c r="M168" s="155" t="s">
        <v>1</v>
      </c>
      <c r="N168" s="156" t="s">
        <v>38</v>
      </c>
      <c r="O168" s="58"/>
      <c r="P168" s="157">
        <f t="shared" si="11"/>
        <v>0</v>
      </c>
      <c r="Q168" s="157">
        <v>0</v>
      </c>
      <c r="R168" s="157">
        <f t="shared" si="12"/>
        <v>0</v>
      </c>
      <c r="S168" s="157">
        <v>0</v>
      </c>
      <c r="T168" s="157">
        <f t="shared" si="13"/>
        <v>0</v>
      </c>
      <c r="U168" s="158" t="s">
        <v>1</v>
      </c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229</v>
      </c>
      <c r="AT168" s="159" t="s">
        <v>140</v>
      </c>
      <c r="AU168" s="159" t="s">
        <v>144</v>
      </c>
      <c r="AY168" s="14" t="s">
        <v>138</v>
      </c>
      <c r="BE168" s="160">
        <f t="shared" si="14"/>
        <v>0</v>
      </c>
      <c r="BF168" s="160">
        <f t="shared" si="15"/>
        <v>0</v>
      </c>
      <c r="BG168" s="160">
        <f t="shared" si="16"/>
        <v>0</v>
      </c>
      <c r="BH168" s="160">
        <f t="shared" si="17"/>
        <v>0</v>
      </c>
      <c r="BI168" s="160">
        <f t="shared" si="18"/>
        <v>0</v>
      </c>
      <c r="BJ168" s="14" t="s">
        <v>144</v>
      </c>
      <c r="BK168" s="160">
        <f t="shared" si="19"/>
        <v>0</v>
      </c>
      <c r="BL168" s="14" t="s">
        <v>229</v>
      </c>
      <c r="BM168" s="159" t="s">
        <v>496</v>
      </c>
    </row>
    <row r="169" spans="1:65" s="2" customFormat="1" ht="24.2" customHeight="1">
      <c r="A169" s="29"/>
      <c r="B169" s="146"/>
      <c r="C169" s="147" t="s">
        <v>317</v>
      </c>
      <c r="D169" s="147" t="s">
        <v>140</v>
      </c>
      <c r="E169" s="148" t="s">
        <v>1226</v>
      </c>
      <c r="F169" s="149" t="s">
        <v>1227</v>
      </c>
      <c r="G169" s="150" t="s">
        <v>186</v>
      </c>
      <c r="H169" s="151">
        <v>240</v>
      </c>
      <c r="I169" s="152"/>
      <c r="J169" s="153">
        <f t="shared" si="10"/>
        <v>0</v>
      </c>
      <c r="K169" s="154"/>
      <c r="L169" s="30"/>
      <c r="M169" s="155" t="s">
        <v>1</v>
      </c>
      <c r="N169" s="156" t="s">
        <v>38</v>
      </c>
      <c r="O169" s="58"/>
      <c r="P169" s="157">
        <f t="shared" si="11"/>
        <v>0</v>
      </c>
      <c r="Q169" s="157">
        <v>0</v>
      </c>
      <c r="R169" s="157">
        <f t="shared" si="12"/>
        <v>0</v>
      </c>
      <c r="S169" s="157">
        <v>0</v>
      </c>
      <c r="T169" s="157">
        <f t="shared" si="13"/>
        <v>0</v>
      </c>
      <c r="U169" s="158" t="s">
        <v>1</v>
      </c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229</v>
      </c>
      <c r="AT169" s="159" t="s">
        <v>140</v>
      </c>
      <c r="AU169" s="159" t="s">
        <v>144</v>
      </c>
      <c r="AY169" s="14" t="s">
        <v>138</v>
      </c>
      <c r="BE169" s="160">
        <f t="shared" si="14"/>
        <v>0</v>
      </c>
      <c r="BF169" s="160">
        <f t="shared" si="15"/>
        <v>0</v>
      </c>
      <c r="BG169" s="160">
        <f t="shared" si="16"/>
        <v>0</v>
      </c>
      <c r="BH169" s="160">
        <f t="shared" si="17"/>
        <v>0</v>
      </c>
      <c r="BI169" s="160">
        <f t="shared" si="18"/>
        <v>0</v>
      </c>
      <c r="BJ169" s="14" t="s">
        <v>144</v>
      </c>
      <c r="BK169" s="160">
        <f t="shared" si="19"/>
        <v>0</v>
      </c>
      <c r="BL169" s="14" t="s">
        <v>229</v>
      </c>
      <c r="BM169" s="159" t="s">
        <v>523</v>
      </c>
    </row>
    <row r="170" spans="1:65" s="2" customFormat="1" ht="24.2" customHeight="1">
      <c r="A170" s="29"/>
      <c r="B170" s="146"/>
      <c r="C170" s="147" t="s">
        <v>457</v>
      </c>
      <c r="D170" s="147" t="s">
        <v>140</v>
      </c>
      <c r="E170" s="148" t="s">
        <v>1228</v>
      </c>
      <c r="F170" s="149" t="s">
        <v>1229</v>
      </c>
      <c r="G170" s="150" t="s">
        <v>186</v>
      </c>
      <c r="H170" s="151">
        <v>130</v>
      </c>
      <c r="I170" s="152"/>
      <c r="J170" s="153">
        <f t="shared" si="10"/>
        <v>0</v>
      </c>
      <c r="K170" s="154"/>
      <c r="L170" s="30"/>
      <c r="M170" s="155" t="s">
        <v>1</v>
      </c>
      <c r="N170" s="156" t="s">
        <v>38</v>
      </c>
      <c r="O170" s="58"/>
      <c r="P170" s="157">
        <f t="shared" si="11"/>
        <v>0</v>
      </c>
      <c r="Q170" s="157">
        <v>0</v>
      </c>
      <c r="R170" s="157">
        <f t="shared" si="12"/>
        <v>0</v>
      </c>
      <c r="S170" s="157">
        <v>0</v>
      </c>
      <c r="T170" s="157">
        <f t="shared" si="13"/>
        <v>0</v>
      </c>
      <c r="U170" s="158" t="s">
        <v>1</v>
      </c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229</v>
      </c>
      <c r="AT170" s="159" t="s">
        <v>140</v>
      </c>
      <c r="AU170" s="159" t="s">
        <v>144</v>
      </c>
      <c r="AY170" s="14" t="s">
        <v>138</v>
      </c>
      <c r="BE170" s="160">
        <f t="shared" si="14"/>
        <v>0</v>
      </c>
      <c r="BF170" s="160">
        <f t="shared" si="15"/>
        <v>0</v>
      </c>
      <c r="BG170" s="160">
        <f t="shared" si="16"/>
        <v>0</v>
      </c>
      <c r="BH170" s="160">
        <f t="shared" si="17"/>
        <v>0</v>
      </c>
      <c r="BI170" s="160">
        <f t="shared" si="18"/>
        <v>0</v>
      </c>
      <c r="BJ170" s="14" t="s">
        <v>144</v>
      </c>
      <c r="BK170" s="160">
        <f t="shared" si="19"/>
        <v>0</v>
      </c>
      <c r="BL170" s="14" t="s">
        <v>229</v>
      </c>
      <c r="BM170" s="159" t="s">
        <v>530</v>
      </c>
    </row>
    <row r="171" spans="1:65" s="2" customFormat="1" ht="24.2" customHeight="1">
      <c r="A171" s="29"/>
      <c r="B171" s="146"/>
      <c r="C171" s="147" t="s">
        <v>309</v>
      </c>
      <c r="D171" s="147" t="s">
        <v>140</v>
      </c>
      <c r="E171" s="148" t="s">
        <v>1230</v>
      </c>
      <c r="F171" s="149" t="s">
        <v>1231</v>
      </c>
      <c r="G171" s="150" t="s">
        <v>186</v>
      </c>
      <c r="H171" s="151">
        <v>290</v>
      </c>
      <c r="I171" s="152"/>
      <c r="J171" s="153">
        <f t="shared" si="10"/>
        <v>0</v>
      </c>
      <c r="K171" s="154"/>
      <c r="L171" s="30"/>
      <c r="M171" s="155" t="s">
        <v>1</v>
      </c>
      <c r="N171" s="156" t="s">
        <v>38</v>
      </c>
      <c r="O171" s="58"/>
      <c r="P171" s="157">
        <f t="shared" si="11"/>
        <v>0</v>
      </c>
      <c r="Q171" s="157">
        <v>0</v>
      </c>
      <c r="R171" s="157">
        <f t="shared" si="12"/>
        <v>0</v>
      </c>
      <c r="S171" s="157">
        <v>0</v>
      </c>
      <c r="T171" s="157">
        <f t="shared" si="13"/>
        <v>0</v>
      </c>
      <c r="U171" s="158" t="s">
        <v>1</v>
      </c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229</v>
      </c>
      <c r="AT171" s="159" t="s">
        <v>140</v>
      </c>
      <c r="AU171" s="159" t="s">
        <v>144</v>
      </c>
      <c r="AY171" s="14" t="s">
        <v>138</v>
      </c>
      <c r="BE171" s="160">
        <f t="shared" si="14"/>
        <v>0</v>
      </c>
      <c r="BF171" s="160">
        <f t="shared" si="15"/>
        <v>0</v>
      </c>
      <c r="BG171" s="160">
        <f t="shared" si="16"/>
        <v>0</v>
      </c>
      <c r="BH171" s="160">
        <f t="shared" si="17"/>
        <v>0</v>
      </c>
      <c r="BI171" s="160">
        <f t="shared" si="18"/>
        <v>0</v>
      </c>
      <c r="BJ171" s="14" t="s">
        <v>144</v>
      </c>
      <c r="BK171" s="160">
        <f t="shared" si="19"/>
        <v>0</v>
      </c>
      <c r="BL171" s="14" t="s">
        <v>229</v>
      </c>
      <c r="BM171" s="159" t="s">
        <v>567</v>
      </c>
    </row>
    <row r="172" spans="1:65" s="2" customFormat="1" ht="24.2" customHeight="1">
      <c r="A172" s="29"/>
      <c r="B172" s="146"/>
      <c r="C172" s="147" t="s">
        <v>319</v>
      </c>
      <c r="D172" s="147" t="s">
        <v>140</v>
      </c>
      <c r="E172" s="148" t="s">
        <v>1232</v>
      </c>
      <c r="F172" s="149" t="s">
        <v>1233</v>
      </c>
      <c r="G172" s="150" t="s">
        <v>186</v>
      </c>
      <c r="H172" s="151">
        <v>30</v>
      </c>
      <c r="I172" s="152"/>
      <c r="J172" s="153">
        <f t="shared" si="10"/>
        <v>0</v>
      </c>
      <c r="K172" s="154"/>
      <c r="L172" s="30"/>
      <c r="M172" s="155" t="s">
        <v>1</v>
      </c>
      <c r="N172" s="156" t="s">
        <v>38</v>
      </c>
      <c r="O172" s="58"/>
      <c r="P172" s="157">
        <f t="shared" si="11"/>
        <v>0</v>
      </c>
      <c r="Q172" s="157">
        <v>0</v>
      </c>
      <c r="R172" s="157">
        <f t="shared" si="12"/>
        <v>0</v>
      </c>
      <c r="S172" s="157">
        <v>0</v>
      </c>
      <c r="T172" s="157">
        <f t="shared" si="13"/>
        <v>0</v>
      </c>
      <c r="U172" s="158" t="s">
        <v>1</v>
      </c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229</v>
      </c>
      <c r="AT172" s="159" t="s">
        <v>140</v>
      </c>
      <c r="AU172" s="159" t="s">
        <v>144</v>
      </c>
      <c r="AY172" s="14" t="s">
        <v>138</v>
      </c>
      <c r="BE172" s="160">
        <f t="shared" si="14"/>
        <v>0</v>
      </c>
      <c r="BF172" s="160">
        <f t="shared" si="15"/>
        <v>0</v>
      </c>
      <c r="BG172" s="160">
        <f t="shared" si="16"/>
        <v>0</v>
      </c>
      <c r="BH172" s="160">
        <f t="shared" si="17"/>
        <v>0</v>
      </c>
      <c r="BI172" s="160">
        <f t="shared" si="18"/>
        <v>0</v>
      </c>
      <c r="BJ172" s="14" t="s">
        <v>144</v>
      </c>
      <c r="BK172" s="160">
        <f t="shared" si="19"/>
        <v>0</v>
      </c>
      <c r="BL172" s="14" t="s">
        <v>229</v>
      </c>
      <c r="BM172" s="159" t="s">
        <v>599</v>
      </c>
    </row>
    <row r="173" spans="1:65" s="2" customFormat="1" ht="24.2" customHeight="1">
      <c r="A173" s="29"/>
      <c r="B173" s="146"/>
      <c r="C173" s="147" t="s">
        <v>323</v>
      </c>
      <c r="D173" s="147" t="s">
        <v>140</v>
      </c>
      <c r="E173" s="148" t="s">
        <v>1234</v>
      </c>
      <c r="F173" s="149" t="s">
        <v>1235</v>
      </c>
      <c r="G173" s="150" t="s">
        <v>186</v>
      </c>
      <c r="H173" s="151">
        <v>80</v>
      </c>
      <c r="I173" s="152"/>
      <c r="J173" s="153">
        <f t="shared" si="10"/>
        <v>0</v>
      </c>
      <c r="K173" s="154"/>
      <c r="L173" s="30"/>
      <c r="M173" s="155" t="s">
        <v>1</v>
      </c>
      <c r="N173" s="156" t="s">
        <v>38</v>
      </c>
      <c r="O173" s="58"/>
      <c r="P173" s="157">
        <f t="shared" si="11"/>
        <v>0</v>
      </c>
      <c r="Q173" s="157">
        <v>0</v>
      </c>
      <c r="R173" s="157">
        <f t="shared" si="12"/>
        <v>0</v>
      </c>
      <c r="S173" s="157">
        <v>0</v>
      </c>
      <c r="T173" s="157">
        <f t="shared" si="13"/>
        <v>0</v>
      </c>
      <c r="U173" s="158" t="s">
        <v>1</v>
      </c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229</v>
      </c>
      <c r="AT173" s="159" t="s">
        <v>140</v>
      </c>
      <c r="AU173" s="159" t="s">
        <v>144</v>
      </c>
      <c r="AY173" s="14" t="s">
        <v>138</v>
      </c>
      <c r="BE173" s="160">
        <f t="shared" si="14"/>
        <v>0</v>
      </c>
      <c r="BF173" s="160">
        <f t="shared" si="15"/>
        <v>0</v>
      </c>
      <c r="BG173" s="160">
        <f t="shared" si="16"/>
        <v>0</v>
      </c>
      <c r="BH173" s="160">
        <f t="shared" si="17"/>
        <v>0</v>
      </c>
      <c r="BI173" s="160">
        <f t="shared" si="18"/>
        <v>0</v>
      </c>
      <c r="BJ173" s="14" t="s">
        <v>144</v>
      </c>
      <c r="BK173" s="160">
        <f t="shared" si="19"/>
        <v>0</v>
      </c>
      <c r="BL173" s="14" t="s">
        <v>229</v>
      </c>
      <c r="BM173" s="159" t="s">
        <v>532</v>
      </c>
    </row>
    <row r="174" spans="1:65" s="2" customFormat="1" ht="24.2" customHeight="1">
      <c r="A174" s="29"/>
      <c r="B174" s="146"/>
      <c r="C174" s="147" t="s">
        <v>367</v>
      </c>
      <c r="D174" s="147" t="s">
        <v>140</v>
      </c>
      <c r="E174" s="148" t="s">
        <v>1236</v>
      </c>
      <c r="F174" s="149" t="s">
        <v>1237</v>
      </c>
      <c r="G174" s="150" t="s">
        <v>186</v>
      </c>
      <c r="H174" s="151">
        <v>5</v>
      </c>
      <c r="I174" s="152"/>
      <c r="J174" s="153">
        <f t="shared" si="10"/>
        <v>0</v>
      </c>
      <c r="K174" s="154"/>
      <c r="L174" s="30"/>
      <c r="M174" s="155" t="s">
        <v>1</v>
      </c>
      <c r="N174" s="156" t="s">
        <v>38</v>
      </c>
      <c r="O174" s="58"/>
      <c r="P174" s="157">
        <f t="shared" si="11"/>
        <v>0</v>
      </c>
      <c r="Q174" s="157">
        <v>0</v>
      </c>
      <c r="R174" s="157">
        <f t="shared" si="12"/>
        <v>0</v>
      </c>
      <c r="S174" s="157">
        <v>0</v>
      </c>
      <c r="T174" s="157">
        <f t="shared" si="13"/>
        <v>0</v>
      </c>
      <c r="U174" s="158" t="s">
        <v>1</v>
      </c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229</v>
      </c>
      <c r="AT174" s="159" t="s">
        <v>140</v>
      </c>
      <c r="AU174" s="159" t="s">
        <v>144</v>
      </c>
      <c r="AY174" s="14" t="s">
        <v>138</v>
      </c>
      <c r="BE174" s="160">
        <f t="shared" si="14"/>
        <v>0</v>
      </c>
      <c r="BF174" s="160">
        <f t="shared" si="15"/>
        <v>0</v>
      </c>
      <c r="BG174" s="160">
        <f t="shared" si="16"/>
        <v>0</v>
      </c>
      <c r="BH174" s="160">
        <f t="shared" si="17"/>
        <v>0</v>
      </c>
      <c r="BI174" s="160">
        <f t="shared" si="18"/>
        <v>0</v>
      </c>
      <c r="BJ174" s="14" t="s">
        <v>144</v>
      </c>
      <c r="BK174" s="160">
        <f t="shared" si="19"/>
        <v>0</v>
      </c>
      <c r="BL174" s="14" t="s">
        <v>229</v>
      </c>
      <c r="BM174" s="159" t="s">
        <v>535</v>
      </c>
    </row>
    <row r="175" spans="1:65" s="2" customFormat="1" ht="24.2" customHeight="1">
      <c r="A175" s="29"/>
      <c r="B175" s="146"/>
      <c r="C175" s="147" t="s">
        <v>987</v>
      </c>
      <c r="D175" s="147" t="s">
        <v>140</v>
      </c>
      <c r="E175" s="148" t="s">
        <v>1238</v>
      </c>
      <c r="F175" s="149" t="s">
        <v>1239</v>
      </c>
      <c r="G175" s="150" t="s">
        <v>186</v>
      </c>
      <c r="H175" s="151">
        <v>60</v>
      </c>
      <c r="I175" s="152"/>
      <c r="J175" s="153">
        <f t="shared" si="10"/>
        <v>0</v>
      </c>
      <c r="K175" s="154"/>
      <c r="L175" s="30"/>
      <c r="M175" s="155" t="s">
        <v>1</v>
      </c>
      <c r="N175" s="156" t="s">
        <v>38</v>
      </c>
      <c r="O175" s="58"/>
      <c r="P175" s="157">
        <f t="shared" si="11"/>
        <v>0</v>
      </c>
      <c r="Q175" s="157">
        <v>0</v>
      </c>
      <c r="R175" s="157">
        <f t="shared" si="12"/>
        <v>0</v>
      </c>
      <c r="S175" s="157">
        <v>0</v>
      </c>
      <c r="T175" s="157">
        <f t="shared" si="13"/>
        <v>0</v>
      </c>
      <c r="U175" s="158" t="s">
        <v>1</v>
      </c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229</v>
      </c>
      <c r="AT175" s="159" t="s">
        <v>140</v>
      </c>
      <c r="AU175" s="159" t="s">
        <v>144</v>
      </c>
      <c r="AY175" s="14" t="s">
        <v>138</v>
      </c>
      <c r="BE175" s="160">
        <f t="shared" si="14"/>
        <v>0</v>
      </c>
      <c r="BF175" s="160">
        <f t="shared" si="15"/>
        <v>0</v>
      </c>
      <c r="BG175" s="160">
        <f t="shared" si="16"/>
        <v>0</v>
      </c>
      <c r="BH175" s="160">
        <f t="shared" si="17"/>
        <v>0</v>
      </c>
      <c r="BI175" s="160">
        <f t="shared" si="18"/>
        <v>0</v>
      </c>
      <c r="BJ175" s="14" t="s">
        <v>144</v>
      </c>
      <c r="BK175" s="160">
        <f t="shared" si="19"/>
        <v>0</v>
      </c>
      <c r="BL175" s="14" t="s">
        <v>229</v>
      </c>
      <c r="BM175" s="159" t="s">
        <v>537</v>
      </c>
    </row>
    <row r="176" spans="1:65" s="2" customFormat="1" ht="24.2" customHeight="1">
      <c r="A176" s="29"/>
      <c r="B176" s="146"/>
      <c r="C176" s="147" t="s">
        <v>371</v>
      </c>
      <c r="D176" s="147" t="s">
        <v>140</v>
      </c>
      <c r="E176" s="148" t="s">
        <v>1240</v>
      </c>
      <c r="F176" s="149" t="s">
        <v>1241</v>
      </c>
      <c r="G176" s="150" t="s">
        <v>142</v>
      </c>
      <c r="H176" s="151">
        <v>2</v>
      </c>
      <c r="I176" s="152"/>
      <c r="J176" s="153">
        <f t="shared" si="10"/>
        <v>0</v>
      </c>
      <c r="K176" s="154"/>
      <c r="L176" s="30"/>
      <c r="M176" s="155" t="s">
        <v>1</v>
      </c>
      <c r="N176" s="156" t="s">
        <v>38</v>
      </c>
      <c r="O176" s="58"/>
      <c r="P176" s="157">
        <f t="shared" si="11"/>
        <v>0</v>
      </c>
      <c r="Q176" s="157">
        <v>0</v>
      </c>
      <c r="R176" s="157">
        <f t="shared" si="12"/>
        <v>0</v>
      </c>
      <c r="S176" s="157">
        <v>0</v>
      </c>
      <c r="T176" s="157">
        <f t="shared" si="13"/>
        <v>0</v>
      </c>
      <c r="U176" s="158" t="s">
        <v>1</v>
      </c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229</v>
      </c>
      <c r="AT176" s="159" t="s">
        <v>140</v>
      </c>
      <c r="AU176" s="159" t="s">
        <v>144</v>
      </c>
      <c r="AY176" s="14" t="s">
        <v>138</v>
      </c>
      <c r="BE176" s="160">
        <f t="shared" si="14"/>
        <v>0</v>
      </c>
      <c r="BF176" s="160">
        <f t="shared" si="15"/>
        <v>0</v>
      </c>
      <c r="BG176" s="160">
        <f t="shared" si="16"/>
        <v>0</v>
      </c>
      <c r="BH176" s="160">
        <f t="shared" si="17"/>
        <v>0</v>
      </c>
      <c r="BI176" s="160">
        <f t="shared" si="18"/>
        <v>0</v>
      </c>
      <c r="BJ176" s="14" t="s">
        <v>144</v>
      </c>
      <c r="BK176" s="160">
        <f t="shared" si="19"/>
        <v>0</v>
      </c>
      <c r="BL176" s="14" t="s">
        <v>229</v>
      </c>
      <c r="BM176" s="159" t="s">
        <v>541</v>
      </c>
    </row>
    <row r="177" spans="1:65" s="2" customFormat="1" ht="24.2" customHeight="1">
      <c r="A177" s="29"/>
      <c r="B177" s="146"/>
      <c r="C177" s="147" t="s">
        <v>398</v>
      </c>
      <c r="D177" s="147" t="s">
        <v>140</v>
      </c>
      <c r="E177" s="148" t="s">
        <v>1242</v>
      </c>
      <c r="F177" s="149" t="s">
        <v>1243</v>
      </c>
      <c r="G177" s="150" t="s">
        <v>142</v>
      </c>
      <c r="H177" s="151">
        <v>4</v>
      </c>
      <c r="I177" s="152"/>
      <c r="J177" s="153">
        <f t="shared" si="10"/>
        <v>0</v>
      </c>
      <c r="K177" s="154"/>
      <c r="L177" s="30"/>
      <c r="M177" s="155" t="s">
        <v>1</v>
      </c>
      <c r="N177" s="156" t="s">
        <v>38</v>
      </c>
      <c r="O177" s="58"/>
      <c r="P177" s="157">
        <f t="shared" si="11"/>
        <v>0</v>
      </c>
      <c r="Q177" s="157">
        <v>0</v>
      </c>
      <c r="R177" s="157">
        <f t="shared" si="12"/>
        <v>0</v>
      </c>
      <c r="S177" s="157">
        <v>0</v>
      </c>
      <c r="T177" s="157">
        <f t="shared" si="13"/>
        <v>0</v>
      </c>
      <c r="U177" s="158" t="s">
        <v>1</v>
      </c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229</v>
      </c>
      <c r="AT177" s="159" t="s">
        <v>140</v>
      </c>
      <c r="AU177" s="159" t="s">
        <v>144</v>
      </c>
      <c r="AY177" s="14" t="s">
        <v>138</v>
      </c>
      <c r="BE177" s="160">
        <f t="shared" si="14"/>
        <v>0</v>
      </c>
      <c r="BF177" s="160">
        <f t="shared" si="15"/>
        <v>0</v>
      </c>
      <c r="BG177" s="160">
        <f t="shared" si="16"/>
        <v>0</v>
      </c>
      <c r="BH177" s="160">
        <f t="shared" si="17"/>
        <v>0</v>
      </c>
      <c r="BI177" s="160">
        <f t="shared" si="18"/>
        <v>0</v>
      </c>
      <c r="BJ177" s="14" t="s">
        <v>144</v>
      </c>
      <c r="BK177" s="160">
        <f t="shared" si="19"/>
        <v>0</v>
      </c>
      <c r="BL177" s="14" t="s">
        <v>229</v>
      </c>
      <c r="BM177" s="159" t="s">
        <v>654</v>
      </c>
    </row>
    <row r="178" spans="1:65" s="2" customFormat="1" ht="16.5" customHeight="1">
      <c r="A178" s="29"/>
      <c r="B178" s="146"/>
      <c r="C178" s="147" t="s">
        <v>466</v>
      </c>
      <c r="D178" s="147" t="s">
        <v>140</v>
      </c>
      <c r="E178" s="148" t="s">
        <v>1244</v>
      </c>
      <c r="F178" s="149" t="s">
        <v>1245</v>
      </c>
      <c r="G178" s="150" t="s">
        <v>186</v>
      </c>
      <c r="H178" s="151">
        <v>120</v>
      </c>
      <c r="I178" s="152"/>
      <c r="J178" s="153">
        <f t="shared" si="10"/>
        <v>0</v>
      </c>
      <c r="K178" s="154"/>
      <c r="L178" s="30"/>
      <c r="M178" s="155" t="s">
        <v>1</v>
      </c>
      <c r="N178" s="156" t="s">
        <v>38</v>
      </c>
      <c r="O178" s="58"/>
      <c r="P178" s="157">
        <f t="shared" si="11"/>
        <v>0</v>
      </c>
      <c r="Q178" s="157">
        <v>0</v>
      </c>
      <c r="R178" s="157">
        <f t="shared" si="12"/>
        <v>0</v>
      </c>
      <c r="S178" s="157">
        <v>0</v>
      </c>
      <c r="T178" s="157">
        <f t="shared" si="13"/>
        <v>0</v>
      </c>
      <c r="U178" s="158" t="s">
        <v>1</v>
      </c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229</v>
      </c>
      <c r="AT178" s="159" t="s">
        <v>140</v>
      </c>
      <c r="AU178" s="159" t="s">
        <v>144</v>
      </c>
      <c r="AY178" s="14" t="s">
        <v>138</v>
      </c>
      <c r="BE178" s="160">
        <f t="shared" si="14"/>
        <v>0</v>
      </c>
      <c r="BF178" s="160">
        <f t="shared" si="15"/>
        <v>0</v>
      </c>
      <c r="BG178" s="160">
        <f t="shared" si="16"/>
        <v>0</v>
      </c>
      <c r="BH178" s="160">
        <f t="shared" si="17"/>
        <v>0</v>
      </c>
      <c r="BI178" s="160">
        <f t="shared" si="18"/>
        <v>0</v>
      </c>
      <c r="BJ178" s="14" t="s">
        <v>144</v>
      </c>
      <c r="BK178" s="160">
        <f t="shared" si="19"/>
        <v>0</v>
      </c>
      <c r="BL178" s="14" t="s">
        <v>229</v>
      </c>
      <c r="BM178" s="159" t="s">
        <v>675</v>
      </c>
    </row>
    <row r="179" spans="1:65" s="2" customFormat="1" ht="24.2" customHeight="1">
      <c r="A179" s="29"/>
      <c r="B179" s="146"/>
      <c r="C179" s="147" t="s">
        <v>715</v>
      </c>
      <c r="D179" s="147" t="s">
        <v>140</v>
      </c>
      <c r="E179" s="148" t="s">
        <v>1246</v>
      </c>
      <c r="F179" s="149" t="s">
        <v>1247</v>
      </c>
      <c r="G179" s="150" t="s">
        <v>142</v>
      </c>
      <c r="H179" s="151">
        <v>2</v>
      </c>
      <c r="I179" s="152"/>
      <c r="J179" s="153">
        <f t="shared" si="10"/>
        <v>0</v>
      </c>
      <c r="K179" s="154"/>
      <c r="L179" s="30"/>
      <c r="M179" s="155" t="s">
        <v>1</v>
      </c>
      <c r="N179" s="156" t="s">
        <v>38</v>
      </c>
      <c r="O179" s="58"/>
      <c r="P179" s="157">
        <f t="shared" si="11"/>
        <v>0</v>
      </c>
      <c r="Q179" s="157">
        <v>0</v>
      </c>
      <c r="R179" s="157">
        <f t="shared" si="12"/>
        <v>0</v>
      </c>
      <c r="S179" s="157">
        <v>0</v>
      </c>
      <c r="T179" s="157">
        <f t="shared" si="13"/>
        <v>0</v>
      </c>
      <c r="U179" s="158" t="s">
        <v>1</v>
      </c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229</v>
      </c>
      <c r="AT179" s="159" t="s">
        <v>140</v>
      </c>
      <c r="AU179" s="159" t="s">
        <v>144</v>
      </c>
      <c r="AY179" s="14" t="s">
        <v>138</v>
      </c>
      <c r="BE179" s="160">
        <f t="shared" si="14"/>
        <v>0</v>
      </c>
      <c r="BF179" s="160">
        <f t="shared" si="15"/>
        <v>0</v>
      </c>
      <c r="BG179" s="160">
        <f t="shared" si="16"/>
        <v>0</v>
      </c>
      <c r="BH179" s="160">
        <f t="shared" si="17"/>
        <v>0</v>
      </c>
      <c r="BI179" s="160">
        <f t="shared" si="18"/>
        <v>0</v>
      </c>
      <c r="BJ179" s="14" t="s">
        <v>144</v>
      </c>
      <c r="BK179" s="160">
        <f t="shared" si="19"/>
        <v>0</v>
      </c>
      <c r="BL179" s="14" t="s">
        <v>229</v>
      </c>
      <c r="BM179" s="159" t="s">
        <v>678</v>
      </c>
    </row>
    <row r="180" spans="1:65" s="2" customFormat="1" ht="16.5" customHeight="1">
      <c r="A180" s="29"/>
      <c r="B180" s="146"/>
      <c r="C180" s="147" t="s">
        <v>470</v>
      </c>
      <c r="D180" s="147" t="s">
        <v>140</v>
      </c>
      <c r="E180" s="148" t="s">
        <v>1248</v>
      </c>
      <c r="F180" s="149" t="s">
        <v>1249</v>
      </c>
      <c r="G180" s="150" t="s">
        <v>1102</v>
      </c>
      <c r="H180" s="177"/>
      <c r="I180" s="152"/>
      <c r="J180" s="153">
        <f t="shared" si="10"/>
        <v>0</v>
      </c>
      <c r="K180" s="154"/>
      <c r="L180" s="30"/>
      <c r="M180" s="155" t="s">
        <v>1</v>
      </c>
      <c r="N180" s="156" t="s">
        <v>38</v>
      </c>
      <c r="O180" s="58"/>
      <c r="P180" s="157">
        <f t="shared" si="11"/>
        <v>0</v>
      </c>
      <c r="Q180" s="157">
        <v>0</v>
      </c>
      <c r="R180" s="157">
        <f t="shared" si="12"/>
        <v>0</v>
      </c>
      <c r="S180" s="157">
        <v>0</v>
      </c>
      <c r="T180" s="157">
        <f t="shared" si="13"/>
        <v>0</v>
      </c>
      <c r="U180" s="158" t="s">
        <v>1</v>
      </c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229</v>
      </c>
      <c r="AT180" s="159" t="s">
        <v>140</v>
      </c>
      <c r="AU180" s="159" t="s">
        <v>144</v>
      </c>
      <c r="AY180" s="14" t="s">
        <v>138</v>
      </c>
      <c r="BE180" s="160">
        <f t="shared" si="14"/>
        <v>0</v>
      </c>
      <c r="BF180" s="160">
        <f t="shared" si="15"/>
        <v>0</v>
      </c>
      <c r="BG180" s="160">
        <f t="shared" si="16"/>
        <v>0</v>
      </c>
      <c r="BH180" s="160">
        <f t="shared" si="17"/>
        <v>0</v>
      </c>
      <c r="BI180" s="160">
        <f t="shared" si="18"/>
        <v>0</v>
      </c>
      <c r="BJ180" s="14" t="s">
        <v>144</v>
      </c>
      <c r="BK180" s="160">
        <f t="shared" si="19"/>
        <v>0</v>
      </c>
      <c r="BL180" s="14" t="s">
        <v>229</v>
      </c>
      <c r="BM180" s="159" t="s">
        <v>682</v>
      </c>
    </row>
    <row r="181" spans="1:65" s="2" customFormat="1" ht="16.5" customHeight="1">
      <c r="A181" s="29"/>
      <c r="B181" s="146"/>
      <c r="C181" s="147" t="s">
        <v>1006</v>
      </c>
      <c r="D181" s="147" t="s">
        <v>140</v>
      </c>
      <c r="E181" s="148" t="s">
        <v>1100</v>
      </c>
      <c r="F181" s="149" t="s">
        <v>1101</v>
      </c>
      <c r="G181" s="150" t="s">
        <v>1102</v>
      </c>
      <c r="H181" s="177"/>
      <c r="I181" s="152"/>
      <c r="J181" s="153">
        <f t="shared" si="10"/>
        <v>0</v>
      </c>
      <c r="K181" s="154"/>
      <c r="L181" s="30"/>
      <c r="M181" s="155" t="s">
        <v>1</v>
      </c>
      <c r="N181" s="156" t="s">
        <v>38</v>
      </c>
      <c r="O181" s="58"/>
      <c r="P181" s="157">
        <f t="shared" si="11"/>
        <v>0</v>
      </c>
      <c r="Q181" s="157">
        <v>0</v>
      </c>
      <c r="R181" s="157">
        <f t="shared" si="12"/>
        <v>0</v>
      </c>
      <c r="S181" s="157">
        <v>0</v>
      </c>
      <c r="T181" s="157">
        <f t="shared" si="13"/>
        <v>0</v>
      </c>
      <c r="U181" s="158" t="s">
        <v>1</v>
      </c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229</v>
      </c>
      <c r="AT181" s="159" t="s">
        <v>140</v>
      </c>
      <c r="AU181" s="159" t="s">
        <v>144</v>
      </c>
      <c r="AY181" s="14" t="s">
        <v>138</v>
      </c>
      <c r="BE181" s="160">
        <f t="shared" si="14"/>
        <v>0</v>
      </c>
      <c r="BF181" s="160">
        <f t="shared" si="15"/>
        <v>0</v>
      </c>
      <c r="BG181" s="160">
        <f t="shared" si="16"/>
        <v>0</v>
      </c>
      <c r="BH181" s="160">
        <f t="shared" si="17"/>
        <v>0</v>
      </c>
      <c r="BI181" s="160">
        <f t="shared" si="18"/>
        <v>0</v>
      </c>
      <c r="BJ181" s="14" t="s">
        <v>144</v>
      </c>
      <c r="BK181" s="160">
        <f t="shared" si="19"/>
        <v>0</v>
      </c>
      <c r="BL181" s="14" t="s">
        <v>229</v>
      </c>
      <c r="BM181" s="159" t="s">
        <v>687</v>
      </c>
    </row>
    <row r="182" spans="1:65" s="12" customFormat="1" ht="22.9" customHeight="1">
      <c r="B182" s="133"/>
      <c r="D182" s="134" t="s">
        <v>71</v>
      </c>
      <c r="E182" s="144" t="s">
        <v>1103</v>
      </c>
      <c r="F182" s="144" t="s">
        <v>1104</v>
      </c>
      <c r="I182" s="136"/>
      <c r="J182" s="145">
        <f>BK182</f>
        <v>0</v>
      </c>
      <c r="L182" s="133"/>
      <c r="M182" s="138"/>
      <c r="N182" s="139"/>
      <c r="O182" s="139"/>
      <c r="P182" s="140">
        <f>SUM(P183:P242)</f>
        <v>0</v>
      </c>
      <c r="Q182" s="139"/>
      <c r="R182" s="140">
        <f>SUM(R183:R242)</f>
        <v>0</v>
      </c>
      <c r="S182" s="139"/>
      <c r="T182" s="140">
        <f>SUM(T183:T242)</f>
        <v>0</v>
      </c>
      <c r="U182" s="141"/>
      <c r="AR182" s="134" t="s">
        <v>80</v>
      </c>
      <c r="AT182" s="142" t="s">
        <v>71</v>
      </c>
      <c r="AU182" s="142" t="s">
        <v>80</v>
      </c>
      <c r="AY182" s="134" t="s">
        <v>138</v>
      </c>
      <c r="BK182" s="143">
        <f>SUM(BK183:BK242)</f>
        <v>0</v>
      </c>
    </row>
    <row r="183" spans="1:65" s="2" customFormat="1" ht="21.75" customHeight="1">
      <c r="A183" s="29"/>
      <c r="B183" s="146"/>
      <c r="C183" s="161" t="s">
        <v>474</v>
      </c>
      <c r="D183" s="161" t="s">
        <v>172</v>
      </c>
      <c r="E183" s="162" t="s">
        <v>1250</v>
      </c>
      <c r="F183" s="163" t="s">
        <v>1251</v>
      </c>
      <c r="G183" s="164" t="s">
        <v>186</v>
      </c>
      <c r="H183" s="165">
        <v>60</v>
      </c>
      <c r="I183" s="166"/>
      <c r="J183" s="167">
        <f t="shared" ref="J183:J214" si="20">ROUND(I183*H183,2)</f>
        <v>0</v>
      </c>
      <c r="K183" s="168"/>
      <c r="L183" s="169"/>
      <c r="M183" s="170" t="s">
        <v>1</v>
      </c>
      <c r="N183" s="171" t="s">
        <v>38</v>
      </c>
      <c r="O183" s="58"/>
      <c r="P183" s="157">
        <f t="shared" ref="P183:P214" si="21">O183*H183</f>
        <v>0</v>
      </c>
      <c r="Q183" s="157">
        <v>0</v>
      </c>
      <c r="R183" s="157">
        <f t="shared" ref="R183:R214" si="22">Q183*H183</f>
        <v>0</v>
      </c>
      <c r="S183" s="157">
        <v>0</v>
      </c>
      <c r="T183" s="157">
        <f t="shared" ref="T183:T214" si="23">S183*H183</f>
        <v>0</v>
      </c>
      <c r="U183" s="158" t="s">
        <v>1</v>
      </c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171</v>
      </c>
      <c r="AT183" s="159" t="s">
        <v>172</v>
      </c>
      <c r="AU183" s="159" t="s">
        <v>144</v>
      </c>
      <c r="AY183" s="14" t="s">
        <v>138</v>
      </c>
      <c r="BE183" s="160">
        <f t="shared" ref="BE183:BE214" si="24">IF(N183="základná",J183,0)</f>
        <v>0</v>
      </c>
      <c r="BF183" s="160">
        <f t="shared" ref="BF183:BF214" si="25">IF(N183="znížená",J183,0)</f>
        <v>0</v>
      </c>
      <c r="BG183" s="160">
        <f t="shared" ref="BG183:BG214" si="26">IF(N183="zákl. prenesená",J183,0)</f>
        <v>0</v>
      </c>
      <c r="BH183" s="160">
        <f t="shared" ref="BH183:BH214" si="27">IF(N183="zníž. prenesená",J183,0)</f>
        <v>0</v>
      </c>
      <c r="BI183" s="160">
        <f t="shared" ref="BI183:BI214" si="28">IF(N183="nulová",J183,0)</f>
        <v>0</v>
      </c>
      <c r="BJ183" s="14" t="s">
        <v>144</v>
      </c>
      <c r="BK183" s="160">
        <f t="shared" ref="BK183:BK214" si="29">ROUND(I183*H183,2)</f>
        <v>0</v>
      </c>
      <c r="BL183" s="14" t="s">
        <v>143</v>
      </c>
      <c r="BM183" s="159" t="s">
        <v>690</v>
      </c>
    </row>
    <row r="184" spans="1:65" s="2" customFormat="1" ht="21.75" customHeight="1">
      <c r="A184" s="29"/>
      <c r="B184" s="146"/>
      <c r="C184" s="161" t="s">
        <v>1011</v>
      </c>
      <c r="D184" s="161" t="s">
        <v>172</v>
      </c>
      <c r="E184" s="162" t="s">
        <v>1252</v>
      </c>
      <c r="F184" s="163" t="s">
        <v>1253</v>
      </c>
      <c r="G184" s="164" t="s">
        <v>186</v>
      </c>
      <c r="H184" s="165">
        <v>60</v>
      </c>
      <c r="I184" s="166"/>
      <c r="J184" s="167">
        <f t="shared" si="20"/>
        <v>0</v>
      </c>
      <c r="K184" s="168"/>
      <c r="L184" s="169"/>
      <c r="M184" s="170" t="s">
        <v>1</v>
      </c>
      <c r="N184" s="171" t="s">
        <v>38</v>
      </c>
      <c r="O184" s="58"/>
      <c r="P184" s="157">
        <f t="shared" si="21"/>
        <v>0</v>
      </c>
      <c r="Q184" s="157">
        <v>0</v>
      </c>
      <c r="R184" s="157">
        <f t="shared" si="22"/>
        <v>0</v>
      </c>
      <c r="S184" s="157">
        <v>0</v>
      </c>
      <c r="T184" s="157">
        <f t="shared" si="23"/>
        <v>0</v>
      </c>
      <c r="U184" s="158" t="s">
        <v>1</v>
      </c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171</v>
      </c>
      <c r="AT184" s="159" t="s">
        <v>172</v>
      </c>
      <c r="AU184" s="159" t="s">
        <v>144</v>
      </c>
      <c r="AY184" s="14" t="s">
        <v>138</v>
      </c>
      <c r="BE184" s="160">
        <f t="shared" si="24"/>
        <v>0</v>
      </c>
      <c r="BF184" s="160">
        <f t="shared" si="25"/>
        <v>0</v>
      </c>
      <c r="BG184" s="160">
        <f t="shared" si="26"/>
        <v>0</v>
      </c>
      <c r="BH184" s="160">
        <f t="shared" si="27"/>
        <v>0</v>
      </c>
      <c r="BI184" s="160">
        <f t="shared" si="28"/>
        <v>0</v>
      </c>
      <c r="BJ184" s="14" t="s">
        <v>144</v>
      </c>
      <c r="BK184" s="160">
        <f t="shared" si="29"/>
        <v>0</v>
      </c>
      <c r="BL184" s="14" t="s">
        <v>143</v>
      </c>
      <c r="BM184" s="159" t="s">
        <v>694</v>
      </c>
    </row>
    <row r="185" spans="1:65" s="2" customFormat="1" ht="16.5" customHeight="1">
      <c r="A185" s="29"/>
      <c r="B185" s="146"/>
      <c r="C185" s="161" t="s">
        <v>478</v>
      </c>
      <c r="D185" s="161" t="s">
        <v>172</v>
      </c>
      <c r="E185" s="162" t="s">
        <v>1254</v>
      </c>
      <c r="F185" s="163" t="s">
        <v>1255</v>
      </c>
      <c r="G185" s="164" t="s">
        <v>142</v>
      </c>
      <c r="H185" s="165">
        <v>29</v>
      </c>
      <c r="I185" s="166"/>
      <c r="J185" s="167">
        <f t="shared" si="20"/>
        <v>0</v>
      </c>
      <c r="K185" s="168"/>
      <c r="L185" s="169"/>
      <c r="M185" s="170" t="s">
        <v>1</v>
      </c>
      <c r="N185" s="171" t="s">
        <v>38</v>
      </c>
      <c r="O185" s="58"/>
      <c r="P185" s="157">
        <f t="shared" si="21"/>
        <v>0</v>
      </c>
      <c r="Q185" s="157">
        <v>0</v>
      </c>
      <c r="R185" s="157">
        <f t="shared" si="22"/>
        <v>0</v>
      </c>
      <c r="S185" s="157">
        <v>0</v>
      </c>
      <c r="T185" s="157">
        <f t="shared" si="23"/>
        <v>0</v>
      </c>
      <c r="U185" s="158" t="s">
        <v>1</v>
      </c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171</v>
      </c>
      <c r="AT185" s="159" t="s">
        <v>172</v>
      </c>
      <c r="AU185" s="159" t="s">
        <v>144</v>
      </c>
      <c r="AY185" s="14" t="s">
        <v>138</v>
      </c>
      <c r="BE185" s="160">
        <f t="shared" si="24"/>
        <v>0</v>
      </c>
      <c r="BF185" s="160">
        <f t="shared" si="25"/>
        <v>0</v>
      </c>
      <c r="BG185" s="160">
        <f t="shared" si="26"/>
        <v>0</v>
      </c>
      <c r="BH185" s="160">
        <f t="shared" si="27"/>
        <v>0</v>
      </c>
      <c r="BI185" s="160">
        <f t="shared" si="28"/>
        <v>0</v>
      </c>
      <c r="BJ185" s="14" t="s">
        <v>144</v>
      </c>
      <c r="BK185" s="160">
        <f t="shared" si="29"/>
        <v>0</v>
      </c>
      <c r="BL185" s="14" t="s">
        <v>143</v>
      </c>
      <c r="BM185" s="159" t="s">
        <v>700</v>
      </c>
    </row>
    <row r="186" spans="1:65" s="2" customFormat="1" ht="24.2" customHeight="1">
      <c r="A186" s="29"/>
      <c r="B186" s="146"/>
      <c r="C186" s="161" t="s">
        <v>527</v>
      </c>
      <c r="D186" s="161" t="s">
        <v>172</v>
      </c>
      <c r="E186" s="162" t="s">
        <v>1256</v>
      </c>
      <c r="F186" s="163" t="s">
        <v>1257</v>
      </c>
      <c r="G186" s="164" t="s">
        <v>142</v>
      </c>
      <c r="H186" s="165">
        <v>20</v>
      </c>
      <c r="I186" s="166"/>
      <c r="J186" s="167">
        <f t="shared" si="20"/>
        <v>0</v>
      </c>
      <c r="K186" s="168"/>
      <c r="L186" s="169"/>
      <c r="M186" s="170" t="s">
        <v>1</v>
      </c>
      <c r="N186" s="171" t="s">
        <v>38</v>
      </c>
      <c r="O186" s="58"/>
      <c r="P186" s="157">
        <f t="shared" si="21"/>
        <v>0</v>
      </c>
      <c r="Q186" s="157">
        <v>0</v>
      </c>
      <c r="R186" s="157">
        <f t="shared" si="22"/>
        <v>0</v>
      </c>
      <c r="S186" s="157">
        <v>0</v>
      </c>
      <c r="T186" s="157">
        <f t="shared" si="23"/>
        <v>0</v>
      </c>
      <c r="U186" s="158" t="s">
        <v>1</v>
      </c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171</v>
      </c>
      <c r="AT186" s="159" t="s">
        <v>172</v>
      </c>
      <c r="AU186" s="159" t="s">
        <v>144</v>
      </c>
      <c r="AY186" s="14" t="s">
        <v>138</v>
      </c>
      <c r="BE186" s="160">
        <f t="shared" si="24"/>
        <v>0</v>
      </c>
      <c r="BF186" s="160">
        <f t="shared" si="25"/>
        <v>0</v>
      </c>
      <c r="BG186" s="160">
        <f t="shared" si="26"/>
        <v>0</v>
      </c>
      <c r="BH186" s="160">
        <f t="shared" si="27"/>
        <v>0</v>
      </c>
      <c r="BI186" s="160">
        <f t="shared" si="28"/>
        <v>0</v>
      </c>
      <c r="BJ186" s="14" t="s">
        <v>144</v>
      </c>
      <c r="BK186" s="160">
        <f t="shared" si="29"/>
        <v>0</v>
      </c>
      <c r="BL186" s="14" t="s">
        <v>143</v>
      </c>
      <c r="BM186" s="159" t="s">
        <v>703</v>
      </c>
    </row>
    <row r="187" spans="1:65" s="2" customFormat="1" ht="24.2" customHeight="1">
      <c r="A187" s="29"/>
      <c r="B187" s="146"/>
      <c r="C187" s="161" t="s">
        <v>229</v>
      </c>
      <c r="D187" s="161" t="s">
        <v>172</v>
      </c>
      <c r="E187" s="162" t="s">
        <v>1258</v>
      </c>
      <c r="F187" s="163" t="s">
        <v>1259</v>
      </c>
      <c r="G187" s="164" t="s">
        <v>142</v>
      </c>
      <c r="H187" s="165">
        <v>5</v>
      </c>
      <c r="I187" s="166"/>
      <c r="J187" s="167">
        <f t="shared" si="20"/>
        <v>0</v>
      </c>
      <c r="K187" s="168"/>
      <c r="L187" s="169"/>
      <c r="M187" s="170" t="s">
        <v>1</v>
      </c>
      <c r="N187" s="171" t="s">
        <v>38</v>
      </c>
      <c r="O187" s="58"/>
      <c r="P187" s="157">
        <f t="shared" si="21"/>
        <v>0</v>
      </c>
      <c r="Q187" s="157">
        <v>0</v>
      </c>
      <c r="R187" s="157">
        <f t="shared" si="22"/>
        <v>0</v>
      </c>
      <c r="S187" s="157">
        <v>0</v>
      </c>
      <c r="T187" s="157">
        <f t="shared" si="23"/>
        <v>0</v>
      </c>
      <c r="U187" s="158" t="s">
        <v>1</v>
      </c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171</v>
      </c>
      <c r="AT187" s="159" t="s">
        <v>172</v>
      </c>
      <c r="AU187" s="159" t="s">
        <v>144</v>
      </c>
      <c r="AY187" s="14" t="s">
        <v>138</v>
      </c>
      <c r="BE187" s="160">
        <f t="shared" si="24"/>
        <v>0</v>
      </c>
      <c r="BF187" s="160">
        <f t="shared" si="25"/>
        <v>0</v>
      </c>
      <c r="BG187" s="160">
        <f t="shared" si="26"/>
        <v>0</v>
      </c>
      <c r="BH187" s="160">
        <f t="shared" si="27"/>
        <v>0</v>
      </c>
      <c r="BI187" s="160">
        <f t="shared" si="28"/>
        <v>0</v>
      </c>
      <c r="BJ187" s="14" t="s">
        <v>144</v>
      </c>
      <c r="BK187" s="160">
        <f t="shared" si="29"/>
        <v>0</v>
      </c>
      <c r="BL187" s="14" t="s">
        <v>143</v>
      </c>
      <c r="BM187" s="159" t="s">
        <v>707</v>
      </c>
    </row>
    <row r="188" spans="1:65" s="2" customFormat="1" ht="24.2" customHeight="1">
      <c r="A188" s="29"/>
      <c r="B188" s="146"/>
      <c r="C188" s="161" t="s">
        <v>728</v>
      </c>
      <c r="D188" s="161" t="s">
        <v>172</v>
      </c>
      <c r="E188" s="162" t="s">
        <v>1260</v>
      </c>
      <c r="F188" s="163" t="s">
        <v>1261</v>
      </c>
      <c r="G188" s="164" t="s">
        <v>142</v>
      </c>
      <c r="H188" s="165">
        <v>150</v>
      </c>
      <c r="I188" s="166"/>
      <c r="J188" s="167">
        <f t="shared" si="20"/>
        <v>0</v>
      </c>
      <c r="K188" s="168"/>
      <c r="L188" s="169"/>
      <c r="M188" s="170" t="s">
        <v>1</v>
      </c>
      <c r="N188" s="171" t="s">
        <v>38</v>
      </c>
      <c r="O188" s="58"/>
      <c r="P188" s="157">
        <f t="shared" si="21"/>
        <v>0</v>
      </c>
      <c r="Q188" s="157">
        <v>0</v>
      </c>
      <c r="R188" s="157">
        <f t="shared" si="22"/>
        <v>0</v>
      </c>
      <c r="S188" s="157">
        <v>0</v>
      </c>
      <c r="T188" s="157">
        <f t="shared" si="23"/>
        <v>0</v>
      </c>
      <c r="U188" s="158" t="s">
        <v>1</v>
      </c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171</v>
      </c>
      <c r="AT188" s="159" t="s">
        <v>172</v>
      </c>
      <c r="AU188" s="159" t="s">
        <v>144</v>
      </c>
      <c r="AY188" s="14" t="s">
        <v>138</v>
      </c>
      <c r="BE188" s="160">
        <f t="shared" si="24"/>
        <v>0</v>
      </c>
      <c r="BF188" s="160">
        <f t="shared" si="25"/>
        <v>0</v>
      </c>
      <c r="BG188" s="160">
        <f t="shared" si="26"/>
        <v>0</v>
      </c>
      <c r="BH188" s="160">
        <f t="shared" si="27"/>
        <v>0</v>
      </c>
      <c r="BI188" s="160">
        <f t="shared" si="28"/>
        <v>0</v>
      </c>
      <c r="BJ188" s="14" t="s">
        <v>144</v>
      </c>
      <c r="BK188" s="160">
        <f t="shared" si="29"/>
        <v>0</v>
      </c>
      <c r="BL188" s="14" t="s">
        <v>143</v>
      </c>
      <c r="BM188" s="159" t="s">
        <v>711</v>
      </c>
    </row>
    <row r="189" spans="1:65" s="2" customFormat="1" ht="24.2" customHeight="1">
      <c r="A189" s="29"/>
      <c r="B189" s="146"/>
      <c r="C189" s="161" t="s">
        <v>485</v>
      </c>
      <c r="D189" s="161" t="s">
        <v>172</v>
      </c>
      <c r="E189" s="162" t="s">
        <v>1262</v>
      </c>
      <c r="F189" s="163" t="s">
        <v>1263</v>
      </c>
      <c r="G189" s="164" t="s">
        <v>142</v>
      </c>
      <c r="H189" s="165">
        <v>100</v>
      </c>
      <c r="I189" s="166"/>
      <c r="J189" s="167">
        <f t="shared" si="20"/>
        <v>0</v>
      </c>
      <c r="K189" s="168"/>
      <c r="L189" s="169"/>
      <c r="M189" s="170" t="s">
        <v>1</v>
      </c>
      <c r="N189" s="171" t="s">
        <v>38</v>
      </c>
      <c r="O189" s="58"/>
      <c r="P189" s="157">
        <f t="shared" si="21"/>
        <v>0</v>
      </c>
      <c r="Q189" s="157">
        <v>0</v>
      </c>
      <c r="R189" s="157">
        <f t="shared" si="22"/>
        <v>0</v>
      </c>
      <c r="S189" s="157">
        <v>0</v>
      </c>
      <c r="T189" s="157">
        <f t="shared" si="23"/>
        <v>0</v>
      </c>
      <c r="U189" s="158" t="s">
        <v>1</v>
      </c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171</v>
      </c>
      <c r="AT189" s="159" t="s">
        <v>172</v>
      </c>
      <c r="AU189" s="159" t="s">
        <v>144</v>
      </c>
      <c r="AY189" s="14" t="s">
        <v>138</v>
      </c>
      <c r="BE189" s="160">
        <f t="shared" si="24"/>
        <v>0</v>
      </c>
      <c r="BF189" s="160">
        <f t="shared" si="25"/>
        <v>0</v>
      </c>
      <c r="BG189" s="160">
        <f t="shared" si="26"/>
        <v>0</v>
      </c>
      <c r="BH189" s="160">
        <f t="shared" si="27"/>
        <v>0</v>
      </c>
      <c r="BI189" s="160">
        <f t="shared" si="28"/>
        <v>0</v>
      </c>
      <c r="BJ189" s="14" t="s">
        <v>144</v>
      </c>
      <c r="BK189" s="160">
        <f t="shared" si="29"/>
        <v>0</v>
      </c>
      <c r="BL189" s="14" t="s">
        <v>143</v>
      </c>
      <c r="BM189" s="159" t="s">
        <v>714</v>
      </c>
    </row>
    <row r="190" spans="1:65" s="2" customFormat="1" ht="24.2" customHeight="1">
      <c r="A190" s="29"/>
      <c r="B190" s="146"/>
      <c r="C190" s="161" t="s">
        <v>533</v>
      </c>
      <c r="D190" s="161" t="s">
        <v>172</v>
      </c>
      <c r="E190" s="162" t="s">
        <v>1264</v>
      </c>
      <c r="F190" s="163" t="s">
        <v>1265</v>
      </c>
      <c r="G190" s="164" t="s">
        <v>142</v>
      </c>
      <c r="H190" s="165">
        <v>50</v>
      </c>
      <c r="I190" s="166"/>
      <c r="J190" s="167">
        <f t="shared" si="20"/>
        <v>0</v>
      </c>
      <c r="K190" s="168"/>
      <c r="L190" s="169"/>
      <c r="M190" s="170" t="s">
        <v>1</v>
      </c>
      <c r="N190" s="171" t="s">
        <v>38</v>
      </c>
      <c r="O190" s="58"/>
      <c r="P190" s="157">
        <f t="shared" si="21"/>
        <v>0</v>
      </c>
      <c r="Q190" s="157">
        <v>0</v>
      </c>
      <c r="R190" s="157">
        <f t="shared" si="22"/>
        <v>0</v>
      </c>
      <c r="S190" s="157">
        <v>0</v>
      </c>
      <c r="T190" s="157">
        <f t="shared" si="23"/>
        <v>0</v>
      </c>
      <c r="U190" s="158" t="s">
        <v>1</v>
      </c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171</v>
      </c>
      <c r="AT190" s="159" t="s">
        <v>172</v>
      </c>
      <c r="AU190" s="159" t="s">
        <v>144</v>
      </c>
      <c r="AY190" s="14" t="s">
        <v>138</v>
      </c>
      <c r="BE190" s="160">
        <f t="shared" si="24"/>
        <v>0</v>
      </c>
      <c r="BF190" s="160">
        <f t="shared" si="25"/>
        <v>0</v>
      </c>
      <c r="BG190" s="160">
        <f t="shared" si="26"/>
        <v>0</v>
      </c>
      <c r="BH190" s="160">
        <f t="shared" si="27"/>
        <v>0</v>
      </c>
      <c r="BI190" s="160">
        <f t="shared" si="28"/>
        <v>0</v>
      </c>
      <c r="BJ190" s="14" t="s">
        <v>144</v>
      </c>
      <c r="BK190" s="160">
        <f t="shared" si="29"/>
        <v>0</v>
      </c>
      <c r="BL190" s="14" t="s">
        <v>143</v>
      </c>
      <c r="BM190" s="159" t="s">
        <v>718</v>
      </c>
    </row>
    <row r="191" spans="1:65" s="2" customFormat="1" ht="24.2" customHeight="1">
      <c r="A191" s="29"/>
      <c r="B191" s="146"/>
      <c r="C191" s="161" t="s">
        <v>489</v>
      </c>
      <c r="D191" s="161" t="s">
        <v>172</v>
      </c>
      <c r="E191" s="162" t="s">
        <v>1109</v>
      </c>
      <c r="F191" s="163" t="s">
        <v>1110</v>
      </c>
      <c r="G191" s="164" t="s">
        <v>142</v>
      </c>
      <c r="H191" s="165">
        <v>1</v>
      </c>
      <c r="I191" s="166"/>
      <c r="J191" s="167">
        <f t="shared" si="20"/>
        <v>0</v>
      </c>
      <c r="K191" s="168"/>
      <c r="L191" s="169"/>
      <c r="M191" s="170" t="s">
        <v>1</v>
      </c>
      <c r="N191" s="171" t="s">
        <v>38</v>
      </c>
      <c r="O191" s="58"/>
      <c r="P191" s="157">
        <f t="shared" si="21"/>
        <v>0</v>
      </c>
      <c r="Q191" s="157">
        <v>0</v>
      </c>
      <c r="R191" s="157">
        <f t="shared" si="22"/>
        <v>0</v>
      </c>
      <c r="S191" s="157">
        <v>0</v>
      </c>
      <c r="T191" s="157">
        <f t="shared" si="23"/>
        <v>0</v>
      </c>
      <c r="U191" s="158" t="s">
        <v>1</v>
      </c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171</v>
      </c>
      <c r="AT191" s="159" t="s">
        <v>172</v>
      </c>
      <c r="AU191" s="159" t="s">
        <v>144</v>
      </c>
      <c r="AY191" s="14" t="s">
        <v>138</v>
      </c>
      <c r="BE191" s="160">
        <f t="shared" si="24"/>
        <v>0</v>
      </c>
      <c r="BF191" s="160">
        <f t="shared" si="25"/>
        <v>0</v>
      </c>
      <c r="BG191" s="160">
        <f t="shared" si="26"/>
        <v>0</v>
      </c>
      <c r="BH191" s="160">
        <f t="shared" si="27"/>
        <v>0</v>
      </c>
      <c r="BI191" s="160">
        <f t="shared" si="28"/>
        <v>0</v>
      </c>
      <c r="BJ191" s="14" t="s">
        <v>144</v>
      </c>
      <c r="BK191" s="160">
        <f t="shared" si="29"/>
        <v>0</v>
      </c>
      <c r="BL191" s="14" t="s">
        <v>143</v>
      </c>
      <c r="BM191" s="159" t="s">
        <v>721</v>
      </c>
    </row>
    <row r="192" spans="1:65" s="2" customFormat="1" ht="24.2" customHeight="1">
      <c r="A192" s="29"/>
      <c r="B192" s="146"/>
      <c r="C192" s="161" t="s">
        <v>538</v>
      </c>
      <c r="D192" s="161" t="s">
        <v>172</v>
      </c>
      <c r="E192" s="162" t="s">
        <v>1266</v>
      </c>
      <c r="F192" s="163" t="s">
        <v>1267</v>
      </c>
      <c r="G192" s="164" t="s">
        <v>142</v>
      </c>
      <c r="H192" s="165">
        <v>1</v>
      </c>
      <c r="I192" s="166"/>
      <c r="J192" s="167">
        <f t="shared" si="20"/>
        <v>0</v>
      </c>
      <c r="K192" s="168"/>
      <c r="L192" s="169"/>
      <c r="M192" s="170" t="s">
        <v>1</v>
      </c>
      <c r="N192" s="171" t="s">
        <v>38</v>
      </c>
      <c r="O192" s="58"/>
      <c r="P192" s="157">
        <f t="shared" si="21"/>
        <v>0</v>
      </c>
      <c r="Q192" s="157">
        <v>0</v>
      </c>
      <c r="R192" s="157">
        <f t="shared" si="22"/>
        <v>0</v>
      </c>
      <c r="S192" s="157">
        <v>0</v>
      </c>
      <c r="T192" s="157">
        <f t="shared" si="23"/>
        <v>0</v>
      </c>
      <c r="U192" s="158" t="s">
        <v>1</v>
      </c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171</v>
      </c>
      <c r="AT192" s="159" t="s">
        <v>172</v>
      </c>
      <c r="AU192" s="159" t="s">
        <v>144</v>
      </c>
      <c r="AY192" s="14" t="s">
        <v>138</v>
      </c>
      <c r="BE192" s="160">
        <f t="shared" si="24"/>
        <v>0</v>
      </c>
      <c r="BF192" s="160">
        <f t="shared" si="25"/>
        <v>0</v>
      </c>
      <c r="BG192" s="160">
        <f t="shared" si="26"/>
        <v>0</v>
      </c>
      <c r="BH192" s="160">
        <f t="shared" si="27"/>
        <v>0</v>
      </c>
      <c r="BI192" s="160">
        <f t="shared" si="28"/>
        <v>0</v>
      </c>
      <c r="BJ192" s="14" t="s">
        <v>144</v>
      </c>
      <c r="BK192" s="160">
        <f t="shared" si="29"/>
        <v>0</v>
      </c>
      <c r="BL192" s="14" t="s">
        <v>143</v>
      </c>
      <c r="BM192" s="159" t="s">
        <v>724</v>
      </c>
    </row>
    <row r="193" spans="1:65" s="2" customFormat="1" ht="24.2" customHeight="1">
      <c r="A193" s="29"/>
      <c r="B193" s="146"/>
      <c r="C193" s="161" t="s">
        <v>445</v>
      </c>
      <c r="D193" s="161" t="s">
        <v>172</v>
      </c>
      <c r="E193" s="162" t="s">
        <v>1268</v>
      </c>
      <c r="F193" s="163" t="s">
        <v>1269</v>
      </c>
      <c r="G193" s="164" t="s">
        <v>142</v>
      </c>
      <c r="H193" s="165">
        <v>2</v>
      </c>
      <c r="I193" s="166"/>
      <c r="J193" s="167">
        <f t="shared" si="20"/>
        <v>0</v>
      </c>
      <c r="K193" s="168"/>
      <c r="L193" s="169"/>
      <c r="M193" s="170" t="s">
        <v>1</v>
      </c>
      <c r="N193" s="171" t="s">
        <v>38</v>
      </c>
      <c r="O193" s="58"/>
      <c r="P193" s="157">
        <f t="shared" si="21"/>
        <v>0</v>
      </c>
      <c r="Q193" s="157">
        <v>0</v>
      </c>
      <c r="R193" s="157">
        <f t="shared" si="22"/>
        <v>0</v>
      </c>
      <c r="S193" s="157">
        <v>0</v>
      </c>
      <c r="T193" s="157">
        <f t="shared" si="23"/>
        <v>0</v>
      </c>
      <c r="U193" s="158" t="s">
        <v>1</v>
      </c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171</v>
      </c>
      <c r="AT193" s="159" t="s">
        <v>172</v>
      </c>
      <c r="AU193" s="159" t="s">
        <v>144</v>
      </c>
      <c r="AY193" s="14" t="s">
        <v>138</v>
      </c>
      <c r="BE193" s="160">
        <f t="shared" si="24"/>
        <v>0</v>
      </c>
      <c r="BF193" s="160">
        <f t="shared" si="25"/>
        <v>0</v>
      </c>
      <c r="BG193" s="160">
        <f t="shared" si="26"/>
        <v>0</v>
      </c>
      <c r="BH193" s="160">
        <f t="shared" si="27"/>
        <v>0</v>
      </c>
      <c r="BI193" s="160">
        <f t="shared" si="28"/>
        <v>0</v>
      </c>
      <c r="BJ193" s="14" t="s">
        <v>144</v>
      </c>
      <c r="BK193" s="160">
        <f t="shared" si="29"/>
        <v>0</v>
      </c>
      <c r="BL193" s="14" t="s">
        <v>143</v>
      </c>
      <c r="BM193" s="159" t="s">
        <v>727</v>
      </c>
    </row>
    <row r="194" spans="1:65" s="2" customFormat="1" ht="24.2" customHeight="1">
      <c r="A194" s="29"/>
      <c r="B194" s="146"/>
      <c r="C194" s="161" t="s">
        <v>448</v>
      </c>
      <c r="D194" s="161" t="s">
        <v>172</v>
      </c>
      <c r="E194" s="162" t="s">
        <v>1270</v>
      </c>
      <c r="F194" s="163" t="s">
        <v>1271</v>
      </c>
      <c r="G194" s="164" t="s">
        <v>142</v>
      </c>
      <c r="H194" s="165">
        <v>3</v>
      </c>
      <c r="I194" s="166"/>
      <c r="J194" s="167">
        <f t="shared" si="20"/>
        <v>0</v>
      </c>
      <c r="K194" s="168"/>
      <c r="L194" s="169"/>
      <c r="M194" s="170" t="s">
        <v>1</v>
      </c>
      <c r="N194" s="171" t="s">
        <v>38</v>
      </c>
      <c r="O194" s="58"/>
      <c r="P194" s="157">
        <f t="shared" si="21"/>
        <v>0</v>
      </c>
      <c r="Q194" s="157">
        <v>0</v>
      </c>
      <c r="R194" s="157">
        <f t="shared" si="22"/>
        <v>0</v>
      </c>
      <c r="S194" s="157">
        <v>0</v>
      </c>
      <c r="T194" s="157">
        <f t="shared" si="23"/>
        <v>0</v>
      </c>
      <c r="U194" s="158" t="s">
        <v>1</v>
      </c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171</v>
      </c>
      <c r="AT194" s="159" t="s">
        <v>172</v>
      </c>
      <c r="AU194" s="159" t="s">
        <v>144</v>
      </c>
      <c r="AY194" s="14" t="s">
        <v>138</v>
      </c>
      <c r="BE194" s="160">
        <f t="shared" si="24"/>
        <v>0</v>
      </c>
      <c r="BF194" s="160">
        <f t="shared" si="25"/>
        <v>0</v>
      </c>
      <c r="BG194" s="160">
        <f t="shared" si="26"/>
        <v>0</v>
      </c>
      <c r="BH194" s="160">
        <f t="shared" si="27"/>
        <v>0</v>
      </c>
      <c r="BI194" s="160">
        <f t="shared" si="28"/>
        <v>0</v>
      </c>
      <c r="BJ194" s="14" t="s">
        <v>144</v>
      </c>
      <c r="BK194" s="160">
        <f t="shared" si="29"/>
        <v>0</v>
      </c>
      <c r="BL194" s="14" t="s">
        <v>143</v>
      </c>
      <c r="BM194" s="159" t="s">
        <v>731</v>
      </c>
    </row>
    <row r="195" spans="1:65" s="2" customFormat="1" ht="24.2" customHeight="1">
      <c r="A195" s="29"/>
      <c r="B195" s="146"/>
      <c r="C195" s="161" t="s">
        <v>451</v>
      </c>
      <c r="D195" s="161" t="s">
        <v>172</v>
      </c>
      <c r="E195" s="162" t="s">
        <v>1272</v>
      </c>
      <c r="F195" s="163" t="s">
        <v>1273</v>
      </c>
      <c r="G195" s="164" t="s">
        <v>142</v>
      </c>
      <c r="H195" s="165">
        <v>11</v>
      </c>
      <c r="I195" s="166"/>
      <c r="J195" s="167">
        <f t="shared" si="20"/>
        <v>0</v>
      </c>
      <c r="K195" s="168"/>
      <c r="L195" s="169"/>
      <c r="M195" s="170" t="s">
        <v>1</v>
      </c>
      <c r="N195" s="171" t="s">
        <v>38</v>
      </c>
      <c r="O195" s="58"/>
      <c r="P195" s="157">
        <f t="shared" si="21"/>
        <v>0</v>
      </c>
      <c r="Q195" s="157">
        <v>0</v>
      </c>
      <c r="R195" s="157">
        <f t="shared" si="22"/>
        <v>0</v>
      </c>
      <c r="S195" s="157">
        <v>0</v>
      </c>
      <c r="T195" s="157">
        <f t="shared" si="23"/>
        <v>0</v>
      </c>
      <c r="U195" s="158" t="s">
        <v>1</v>
      </c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171</v>
      </c>
      <c r="AT195" s="159" t="s">
        <v>172</v>
      </c>
      <c r="AU195" s="159" t="s">
        <v>144</v>
      </c>
      <c r="AY195" s="14" t="s">
        <v>138</v>
      </c>
      <c r="BE195" s="160">
        <f t="shared" si="24"/>
        <v>0</v>
      </c>
      <c r="BF195" s="160">
        <f t="shared" si="25"/>
        <v>0</v>
      </c>
      <c r="BG195" s="160">
        <f t="shared" si="26"/>
        <v>0</v>
      </c>
      <c r="BH195" s="160">
        <f t="shared" si="27"/>
        <v>0</v>
      </c>
      <c r="BI195" s="160">
        <f t="shared" si="28"/>
        <v>0</v>
      </c>
      <c r="BJ195" s="14" t="s">
        <v>144</v>
      </c>
      <c r="BK195" s="160">
        <f t="shared" si="29"/>
        <v>0</v>
      </c>
      <c r="BL195" s="14" t="s">
        <v>143</v>
      </c>
      <c r="BM195" s="159" t="s">
        <v>734</v>
      </c>
    </row>
    <row r="196" spans="1:65" s="2" customFormat="1" ht="24.2" customHeight="1">
      <c r="A196" s="29"/>
      <c r="B196" s="146"/>
      <c r="C196" s="161" t="s">
        <v>454</v>
      </c>
      <c r="D196" s="161" t="s">
        <v>172</v>
      </c>
      <c r="E196" s="162" t="s">
        <v>1274</v>
      </c>
      <c r="F196" s="163" t="s">
        <v>1275</v>
      </c>
      <c r="G196" s="164" t="s">
        <v>142</v>
      </c>
      <c r="H196" s="165">
        <v>2</v>
      </c>
      <c r="I196" s="166"/>
      <c r="J196" s="167">
        <f t="shared" si="20"/>
        <v>0</v>
      </c>
      <c r="K196" s="168"/>
      <c r="L196" s="169"/>
      <c r="M196" s="170" t="s">
        <v>1</v>
      </c>
      <c r="N196" s="171" t="s">
        <v>38</v>
      </c>
      <c r="O196" s="58"/>
      <c r="P196" s="157">
        <f t="shared" si="21"/>
        <v>0</v>
      </c>
      <c r="Q196" s="157">
        <v>0</v>
      </c>
      <c r="R196" s="157">
        <f t="shared" si="22"/>
        <v>0</v>
      </c>
      <c r="S196" s="157">
        <v>0</v>
      </c>
      <c r="T196" s="157">
        <f t="shared" si="23"/>
        <v>0</v>
      </c>
      <c r="U196" s="158" t="s">
        <v>1</v>
      </c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171</v>
      </c>
      <c r="AT196" s="159" t="s">
        <v>172</v>
      </c>
      <c r="AU196" s="159" t="s">
        <v>144</v>
      </c>
      <c r="AY196" s="14" t="s">
        <v>138</v>
      </c>
      <c r="BE196" s="160">
        <f t="shared" si="24"/>
        <v>0</v>
      </c>
      <c r="BF196" s="160">
        <f t="shared" si="25"/>
        <v>0</v>
      </c>
      <c r="BG196" s="160">
        <f t="shared" si="26"/>
        <v>0</v>
      </c>
      <c r="BH196" s="160">
        <f t="shared" si="27"/>
        <v>0</v>
      </c>
      <c r="BI196" s="160">
        <f t="shared" si="28"/>
        <v>0</v>
      </c>
      <c r="BJ196" s="14" t="s">
        <v>144</v>
      </c>
      <c r="BK196" s="160">
        <f t="shared" si="29"/>
        <v>0</v>
      </c>
      <c r="BL196" s="14" t="s">
        <v>143</v>
      </c>
      <c r="BM196" s="159" t="s">
        <v>738</v>
      </c>
    </row>
    <row r="197" spans="1:65" s="2" customFormat="1" ht="24.2" customHeight="1">
      <c r="A197" s="29"/>
      <c r="B197" s="146"/>
      <c r="C197" s="161" t="s">
        <v>467</v>
      </c>
      <c r="D197" s="161" t="s">
        <v>172</v>
      </c>
      <c r="E197" s="162" t="s">
        <v>1276</v>
      </c>
      <c r="F197" s="163" t="s">
        <v>1277</v>
      </c>
      <c r="G197" s="164" t="s">
        <v>142</v>
      </c>
      <c r="H197" s="165">
        <v>5</v>
      </c>
      <c r="I197" s="166"/>
      <c r="J197" s="167">
        <f t="shared" si="20"/>
        <v>0</v>
      </c>
      <c r="K197" s="168"/>
      <c r="L197" s="169"/>
      <c r="M197" s="170" t="s">
        <v>1</v>
      </c>
      <c r="N197" s="171" t="s">
        <v>38</v>
      </c>
      <c r="O197" s="58"/>
      <c r="P197" s="157">
        <f t="shared" si="21"/>
        <v>0</v>
      </c>
      <c r="Q197" s="157">
        <v>0</v>
      </c>
      <c r="R197" s="157">
        <f t="shared" si="22"/>
        <v>0</v>
      </c>
      <c r="S197" s="157">
        <v>0</v>
      </c>
      <c r="T197" s="157">
        <f t="shared" si="23"/>
        <v>0</v>
      </c>
      <c r="U197" s="158" t="s">
        <v>1</v>
      </c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171</v>
      </c>
      <c r="AT197" s="159" t="s">
        <v>172</v>
      </c>
      <c r="AU197" s="159" t="s">
        <v>144</v>
      </c>
      <c r="AY197" s="14" t="s">
        <v>138</v>
      </c>
      <c r="BE197" s="160">
        <f t="shared" si="24"/>
        <v>0</v>
      </c>
      <c r="BF197" s="160">
        <f t="shared" si="25"/>
        <v>0</v>
      </c>
      <c r="BG197" s="160">
        <f t="shared" si="26"/>
        <v>0</v>
      </c>
      <c r="BH197" s="160">
        <f t="shared" si="27"/>
        <v>0</v>
      </c>
      <c r="BI197" s="160">
        <f t="shared" si="28"/>
        <v>0</v>
      </c>
      <c r="BJ197" s="14" t="s">
        <v>144</v>
      </c>
      <c r="BK197" s="160">
        <f t="shared" si="29"/>
        <v>0</v>
      </c>
      <c r="BL197" s="14" t="s">
        <v>143</v>
      </c>
      <c r="BM197" s="159" t="s">
        <v>742</v>
      </c>
    </row>
    <row r="198" spans="1:65" s="2" customFormat="1" ht="21.75" customHeight="1">
      <c r="A198" s="29"/>
      <c r="B198" s="146"/>
      <c r="C198" s="161" t="s">
        <v>776</v>
      </c>
      <c r="D198" s="161" t="s">
        <v>172</v>
      </c>
      <c r="E198" s="162" t="s">
        <v>1278</v>
      </c>
      <c r="F198" s="163" t="s">
        <v>1279</v>
      </c>
      <c r="G198" s="164" t="s">
        <v>142</v>
      </c>
      <c r="H198" s="165">
        <v>1</v>
      </c>
      <c r="I198" s="166"/>
      <c r="J198" s="167">
        <f t="shared" si="20"/>
        <v>0</v>
      </c>
      <c r="K198" s="168"/>
      <c r="L198" s="169"/>
      <c r="M198" s="170" t="s">
        <v>1</v>
      </c>
      <c r="N198" s="171" t="s">
        <v>38</v>
      </c>
      <c r="O198" s="58"/>
      <c r="P198" s="157">
        <f t="shared" si="21"/>
        <v>0</v>
      </c>
      <c r="Q198" s="157">
        <v>0</v>
      </c>
      <c r="R198" s="157">
        <f t="shared" si="22"/>
        <v>0</v>
      </c>
      <c r="S198" s="157">
        <v>0</v>
      </c>
      <c r="T198" s="157">
        <f t="shared" si="23"/>
        <v>0</v>
      </c>
      <c r="U198" s="158" t="s">
        <v>1</v>
      </c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171</v>
      </c>
      <c r="AT198" s="159" t="s">
        <v>172</v>
      </c>
      <c r="AU198" s="159" t="s">
        <v>144</v>
      </c>
      <c r="AY198" s="14" t="s">
        <v>138</v>
      </c>
      <c r="BE198" s="160">
        <f t="shared" si="24"/>
        <v>0</v>
      </c>
      <c r="BF198" s="160">
        <f t="shared" si="25"/>
        <v>0</v>
      </c>
      <c r="BG198" s="160">
        <f t="shared" si="26"/>
        <v>0</v>
      </c>
      <c r="BH198" s="160">
        <f t="shared" si="27"/>
        <v>0</v>
      </c>
      <c r="BI198" s="160">
        <f t="shared" si="28"/>
        <v>0</v>
      </c>
      <c r="BJ198" s="14" t="s">
        <v>144</v>
      </c>
      <c r="BK198" s="160">
        <f t="shared" si="29"/>
        <v>0</v>
      </c>
      <c r="BL198" s="14" t="s">
        <v>143</v>
      </c>
      <c r="BM198" s="159" t="s">
        <v>745</v>
      </c>
    </row>
    <row r="199" spans="1:65" s="2" customFormat="1" ht="24.2" customHeight="1">
      <c r="A199" s="29"/>
      <c r="B199" s="146"/>
      <c r="C199" s="161" t="s">
        <v>501</v>
      </c>
      <c r="D199" s="161" t="s">
        <v>172</v>
      </c>
      <c r="E199" s="162" t="s">
        <v>1280</v>
      </c>
      <c r="F199" s="163" t="s">
        <v>1281</v>
      </c>
      <c r="G199" s="164" t="s">
        <v>142</v>
      </c>
      <c r="H199" s="165">
        <v>9</v>
      </c>
      <c r="I199" s="166"/>
      <c r="J199" s="167">
        <f t="shared" si="20"/>
        <v>0</v>
      </c>
      <c r="K199" s="168"/>
      <c r="L199" s="169"/>
      <c r="M199" s="170" t="s">
        <v>1</v>
      </c>
      <c r="N199" s="171" t="s">
        <v>38</v>
      </c>
      <c r="O199" s="58"/>
      <c r="P199" s="157">
        <f t="shared" si="21"/>
        <v>0</v>
      </c>
      <c r="Q199" s="157">
        <v>0</v>
      </c>
      <c r="R199" s="157">
        <f t="shared" si="22"/>
        <v>0</v>
      </c>
      <c r="S199" s="157">
        <v>0</v>
      </c>
      <c r="T199" s="157">
        <f t="shared" si="23"/>
        <v>0</v>
      </c>
      <c r="U199" s="158" t="s">
        <v>1</v>
      </c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171</v>
      </c>
      <c r="AT199" s="159" t="s">
        <v>172</v>
      </c>
      <c r="AU199" s="159" t="s">
        <v>144</v>
      </c>
      <c r="AY199" s="14" t="s">
        <v>138</v>
      </c>
      <c r="BE199" s="160">
        <f t="shared" si="24"/>
        <v>0</v>
      </c>
      <c r="BF199" s="160">
        <f t="shared" si="25"/>
        <v>0</v>
      </c>
      <c r="BG199" s="160">
        <f t="shared" si="26"/>
        <v>0</v>
      </c>
      <c r="BH199" s="160">
        <f t="shared" si="27"/>
        <v>0</v>
      </c>
      <c r="BI199" s="160">
        <f t="shared" si="28"/>
        <v>0</v>
      </c>
      <c r="BJ199" s="14" t="s">
        <v>144</v>
      </c>
      <c r="BK199" s="160">
        <f t="shared" si="29"/>
        <v>0</v>
      </c>
      <c r="BL199" s="14" t="s">
        <v>143</v>
      </c>
      <c r="BM199" s="159" t="s">
        <v>748</v>
      </c>
    </row>
    <row r="200" spans="1:65" s="2" customFormat="1" ht="24.2" customHeight="1">
      <c r="A200" s="29"/>
      <c r="B200" s="146"/>
      <c r="C200" s="161" t="s">
        <v>471</v>
      </c>
      <c r="D200" s="161" t="s">
        <v>172</v>
      </c>
      <c r="E200" s="162" t="s">
        <v>1282</v>
      </c>
      <c r="F200" s="163" t="s">
        <v>1283</v>
      </c>
      <c r="G200" s="164" t="s">
        <v>142</v>
      </c>
      <c r="H200" s="165">
        <v>11</v>
      </c>
      <c r="I200" s="166"/>
      <c r="J200" s="167">
        <f t="shared" si="20"/>
        <v>0</v>
      </c>
      <c r="K200" s="168"/>
      <c r="L200" s="169"/>
      <c r="M200" s="170" t="s">
        <v>1</v>
      </c>
      <c r="N200" s="171" t="s">
        <v>38</v>
      </c>
      <c r="O200" s="58"/>
      <c r="P200" s="157">
        <f t="shared" si="21"/>
        <v>0</v>
      </c>
      <c r="Q200" s="157">
        <v>0</v>
      </c>
      <c r="R200" s="157">
        <f t="shared" si="22"/>
        <v>0</v>
      </c>
      <c r="S200" s="157">
        <v>0</v>
      </c>
      <c r="T200" s="157">
        <f t="shared" si="23"/>
        <v>0</v>
      </c>
      <c r="U200" s="158" t="s">
        <v>1</v>
      </c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171</v>
      </c>
      <c r="AT200" s="159" t="s">
        <v>172</v>
      </c>
      <c r="AU200" s="159" t="s">
        <v>144</v>
      </c>
      <c r="AY200" s="14" t="s">
        <v>138</v>
      </c>
      <c r="BE200" s="160">
        <f t="shared" si="24"/>
        <v>0</v>
      </c>
      <c r="BF200" s="160">
        <f t="shared" si="25"/>
        <v>0</v>
      </c>
      <c r="BG200" s="160">
        <f t="shared" si="26"/>
        <v>0</v>
      </c>
      <c r="BH200" s="160">
        <f t="shared" si="27"/>
        <v>0</v>
      </c>
      <c r="BI200" s="160">
        <f t="shared" si="28"/>
        <v>0</v>
      </c>
      <c r="BJ200" s="14" t="s">
        <v>144</v>
      </c>
      <c r="BK200" s="160">
        <f t="shared" si="29"/>
        <v>0</v>
      </c>
      <c r="BL200" s="14" t="s">
        <v>143</v>
      </c>
      <c r="BM200" s="159" t="s">
        <v>752</v>
      </c>
    </row>
    <row r="201" spans="1:65" s="2" customFormat="1" ht="24.2" customHeight="1">
      <c r="A201" s="29"/>
      <c r="B201" s="146"/>
      <c r="C201" s="161" t="s">
        <v>504</v>
      </c>
      <c r="D201" s="161" t="s">
        <v>172</v>
      </c>
      <c r="E201" s="162" t="s">
        <v>1284</v>
      </c>
      <c r="F201" s="163" t="s">
        <v>1285</v>
      </c>
      <c r="G201" s="164" t="s">
        <v>142</v>
      </c>
      <c r="H201" s="165">
        <v>1</v>
      </c>
      <c r="I201" s="166"/>
      <c r="J201" s="167">
        <f t="shared" si="20"/>
        <v>0</v>
      </c>
      <c r="K201" s="168"/>
      <c r="L201" s="169"/>
      <c r="M201" s="170" t="s">
        <v>1</v>
      </c>
      <c r="N201" s="171" t="s">
        <v>38</v>
      </c>
      <c r="O201" s="58"/>
      <c r="P201" s="157">
        <f t="shared" si="21"/>
        <v>0</v>
      </c>
      <c r="Q201" s="157">
        <v>0</v>
      </c>
      <c r="R201" s="157">
        <f t="shared" si="22"/>
        <v>0</v>
      </c>
      <c r="S201" s="157">
        <v>0</v>
      </c>
      <c r="T201" s="157">
        <f t="shared" si="23"/>
        <v>0</v>
      </c>
      <c r="U201" s="158" t="s">
        <v>1</v>
      </c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171</v>
      </c>
      <c r="AT201" s="159" t="s">
        <v>172</v>
      </c>
      <c r="AU201" s="159" t="s">
        <v>144</v>
      </c>
      <c r="AY201" s="14" t="s">
        <v>138</v>
      </c>
      <c r="BE201" s="160">
        <f t="shared" si="24"/>
        <v>0</v>
      </c>
      <c r="BF201" s="160">
        <f t="shared" si="25"/>
        <v>0</v>
      </c>
      <c r="BG201" s="160">
        <f t="shared" si="26"/>
        <v>0</v>
      </c>
      <c r="BH201" s="160">
        <f t="shared" si="27"/>
        <v>0</v>
      </c>
      <c r="BI201" s="160">
        <f t="shared" si="28"/>
        <v>0</v>
      </c>
      <c r="BJ201" s="14" t="s">
        <v>144</v>
      </c>
      <c r="BK201" s="160">
        <f t="shared" si="29"/>
        <v>0</v>
      </c>
      <c r="BL201" s="14" t="s">
        <v>143</v>
      </c>
      <c r="BM201" s="159" t="s">
        <v>755</v>
      </c>
    </row>
    <row r="202" spans="1:65" s="2" customFormat="1" ht="16.5" customHeight="1">
      <c r="A202" s="29"/>
      <c r="B202" s="146"/>
      <c r="C202" s="161" t="s">
        <v>1063</v>
      </c>
      <c r="D202" s="161" t="s">
        <v>172</v>
      </c>
      <c r="E202" s="162" t="s">
        <v>1286</v>
      </c>
      <c r="F202" s="163" t="s">
        <v>1287</v>
      </c>
      <c r="G202" s="164" t="s">
        <v>142</v>
      </c>
      <c r="H202" s="165">
        <v>1</v>
      </c>
      <c r="I202" s="166"/>
      <c r="J202" s="167">
        <f t="shared" si="20"/>
        <v>0</v>
      </c>
      <c r="K202" s="168"/>
      <c r="L202" s="169"/>
      <c r="M202" s="170" t="s">
        <v>1</v>
      </c>
      <c r="N202" s="171" t="s">
        <v>38</v>
      </c>
      <c r="O202" s="58"/>
      <c r="P202" s="157">
        <f t="shared" si="21"/>
        <v>0</v>
      </c>
      <c r="Q202" s="157">
        <v>0</v>
      </c>
      <c r="R202" s="157">
        <f t="shared" si="22"/>
        <v>0</v>
      </c>
      <c r="S202" s="157">
        <v>0</v>
      </c>
      <c r="T202" s="157">
        <f t="shared" si="23"/>
        <v>0</v>
      </c>
      <c r="U202" s="158" t="s">
        <v>1</v>
      </c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171</v>
      </c>
      <c r="AT202" s="159" t="s">
        <v>172</v>
      </c>
      <c r="AU202" s="159" t="s">
        <v>144</v>
      </c>
      <c r="AY202" s="14" t="s">
        <v>138</v>
      </c>
      <c r="BE202" s="160">
        <f t="shared" si="24"/>
        <v>0</v>
      </c>
      <c r="BF202" s="160">
        <f t="shared" si="25"/>
        <v>0</v>
      </c>
      <c r="BG202" s="160">
        <f t="shared" si="26"/>
        <v>0</v>
      </c>
      <c r="BH202" s="160">
        <f t="shared" si="27"/>
        <v>0</v>
      </c>
      <c r="BI202" s="160">
        <f t="shared" si="28"/>
        <v>0</v>
      </c>
      <c r="BJ202" s="14" t="s">
        <v>144</v>
      </c>
      <c r="BK202" s="160">
        <f t="shared" si="29"/>
        <v>0</v>
      </c>
      <c r="BL202" s="14" t="s">
        <v>143</v>
      </c>
      <c r="BM202" s="159" t="s">
        <v>756</v>
      </c>
    </row>
    <row r="203" spans="1:65" s="2" customFormat="1" ht="24.2" customHeight="1">
      <c r="A203" s="29"/>
      <c r="B203" s="146"/>
      <c r="C203" s="161" t="s">
        <v>479</v>
      </c>
      <c r="D203" s="161" t="s">
        <v>172</v>
      </c>
      <c r="E203" s="162" t="s">
        <v>1288</v>
      </c>
      <c r="F203" s="163" t="s">
        <v>1289</v>
      </c>
      <c r="G203" s="164" t="s">
        <v>142</v>
      </c>
      <c r="H203" s="165">
        <v>18</v>
      </c>
      <c r="I203" s="166"/>
      <c r="J203" s="167">
        <f t="shared" si="20"/>
        <v>0</v>
      </c>
      <c r="K203" s="168"/>
      <c r="L203" s="169"/>
      <c r="M203" s="170" t="s">
        <v>1</v>
      </c>
      <c r="N203" s="171" t="s">
        <v>38</v>
      </c>
      <c r="O203" s="58"/>
      <c r="P203" s="157">
        <f t="shared" si="21"/>
        <v>0</v>
      </c>
      <c r="Q203" s="157">
        <v>0</v>
      </c>
      <c r="R203" s="157">
        <f t="shared" si="22"/>
        <v>0</v>
      </c>
      <c r="S203" s="157">
        <v>0</v>
      </c>
      <c r="T203" s="157">
        <f t="shared" si="23"/>
        <v>0</v>
      </c>
      <c r="U203" s="158" t="s">
        <v>1</v>
      </c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171</v>
      </c>
      <c r="AT203" s="159" t="s">
        <v>172</v>
      </c>
      <c r="AU203" s="159" t="s">
        <v>144</v>
      </c>
      <c r="AY203" s="14" t="s">
        <v>138</v>
      </c>
      <c r="BE203" s="160">
        <f t="shared" si="24"/>
        <v>0</v>
      </c>
      <c r="BF203" s="160">
        <f t="shared" si="25"/>
        <v>0</v>
      </c>
      <c r="BG203" s="160">
        <f t="shared" si="26"/>
        <v>0</v>
      </c>
      <c r="BH203" s="160">
        <f t="shared" si="27"/>
        <v>0</v>
      </c>
      <c r="BI203" s="160">
        <f t="shared" si="28"/>
        <v>0</v>
      </c>
      <c r="BJ203" s="14" t="s">
        <v>144</v>
      </c>
      <c r="BK203" s="160">
        <f t="shared" si="29"/>
        <v>0</v>
      </c>
      <c r="BL203" s="14" t="s">
        <v>143</v>
      </c>
      <c r="BM203" s="159" t="s">
        <v>759</v>
      </c>
    </row>
    <row r="204" spans="1:65" s="2" customFormat="1" ht="33" customHeight="1">
      <c r="A204" s="29"/>
      <c r="B204" s="146"/>
      <c r="C204" s="161" t="s">
        <v>482</v>
      </c>
      <c r="D204" s="161" t="s">
        <v>172</v>
      </c>
      <c r="E204" s="162" t="s">
        <v>1290</v>
      </c>
      <c r="F204" s="163" t="s">
        <v>1291</v>
      </c>
      <c r="G204" s="164" t="s">
        <v>142</v>
      </c>
      <c r="H204" s="165">
        <v>3</v>
      </c>
      <c r="I204" s="166"/>
      <c r="J204" s="167">
        <f t="shared" si="20"/>
        <v>0</v>
      </c>
      <c r="K204" s="168"/>
      <c r="L204" s="169"/>
      <c r="M204" s="170" t="s">
        <v>1</v>
      </c>
      <c r="N204" s="171" t="s">
        <v>38</v>
      </c>
      <c r="O204" s="58"/>
      <c r="P204" s="157">
        <f t="shared" si="21"/>
        <v>0</v>
      </c>
      <c r="Q204" s="157">
        <v>0</v>
      </c>
      <c r="R204" s="157">
        <f t="shared" si="22"/>
        <v>0</v>
      </c>
      <c r="S204" s="157">
        <v>0</v>
      </c>
      <c r="T204" s="157">
        <f t="shared" si="23"/>
        <v>0</v>
      </c>
      <c r="U204" s="158" t="s">
        <v>1</v>
      </c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171</v>
      </c>
      <c r="AT204" s="159" t="s">
        <v>172</v>
      </c>
      <c r="AU204" s="159" t="s">
        <v>144</v>
      </c>
      <c r="AY204" s="14" t="s">
        <v>138</v>
      </c>
      <c r="BE204" s="160">
        <f t="shared" si="24"/>
        <v>0</v>
      </c>
      <c r="BF204" s="160">
        <f t="shared" si="25"/>
        <v>0</v>
      </c>
      <c r="BG204" s="160">
        <f t="shared" si="26"/>
        <v>0</v>
      </c>
      <c r="BH204" s="160">
        <f t="shared" si="27"/>
        <v>0</v>
      </c>
      <c r="BI204" s="160">
        <f t="shared" si="28"/>
        <v>0</v>
      </c>
      <c r="BJ204" s="14" t="s">
        <v>144</v>
      </c>
      <c r="BK204" s="160">
        <f t="shared" si="29"/>
        <v>0</v>
      </c>
      <c r="BL204" s="14" t="s">
        <v>143</v>
      </c>
      <c r="BM204" s="159" t="s">
        <v>762</v>
      </c>
    </row>
    <row r="205" spans="1:65" s="2" customFormat="1" ht="24.2" customHeight="1">
      <c r="A205" s="29"/>
      <c r="B205" s="146"/>
      <c r="C205" s="161" t="s">
        <v>509</v>
      </c>
      <c r="D205" s="161" t="s">
        <v>172</v>
      </c>
      <c r="E205" s="162" t="s">
        <v>1292</v>
      </c>
      <c r="F205" s="163" t="s">
        <v>1293</v>
      </c>
      <c r="G205" s="164" t="s">
        <v>142</v>
      </c>
      <c r="H205" s="165">
        <v>1</v>
      </c>
      <c r="I205" s="166"/>
      <c r="J205" s="167">
        <f t="shared" si="20"/>
        <v>0</v>
      </c>
      <c r="K205" s="168"/>
      <c r="L205" s="169"/>
      <c r="M205" s="170" t="s">
        <v>1</v>
      </c>
      <c r="N205" s="171" t="s">
        <v>38</v>
      </c>
      <c r="O205" s="58"/>
      <c r="P205" s="157">
        <f t="shared" si="21"/>
        <v>0</v>
      </c>
      <c r="Q205" s="157">
        <v>0</v>
      </c>
      <c r="R205" s="157">
        <f t="shared" si="22"/>
        <v>0</v>
      </c>
      <c r="S205" s="157">
        <v>0</v>
      </c>
      <c r="T205" s="157">
        <f t="shared" si="23"/>
        <v>0</v>
      </c>
      <c r="U205" s="158" t="s">
        <v>1</v>
      </c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171</v>
      </c>
      <c r="AT205" s="159" t="s">
        <v>172</v>
      </c>
      <c r="AU205" s="159" t="s">
        <v>144</v>
      </c>
      <c r="AY205" s="14" t="s">
        <v>138</v>
      </c>
      <c r="BE205" s="160">
        <f t="shared" si="24"/>
        <v>0</v>
      </c>
      <c r="BF205" s="160">
        <f t="shared" si="25"/>
        <v>0</v>
      </c>
      <c r="BG205" s="160">
        <f t="shared" si="26"/>
        <v>0</v>
      </c>
      <c r="BH205" s="160">
        <f t="shared" si="27"/>
        <v>0</v>
      </c>
      <c r="BI205" s="160">
        <f t="shared" si="28"/>
        <v>0</v>
      </c>
      <c r="BJ205" s="14" t="s">
        <v>144</v>
      </c>
      <c r="BK205" s="160">
        <f t="shared" si="29"/>
        <v>0</v>
      </c>
      <c r="BL205" s="14" t="s">
        <v>143</v>
      </c>
      <c r="BM205" s="159" t="s">
        <v>766</v>
      </c>
    </row>
    <row r="206" spans="1:65" s="2" customFormat="1" ht="24.2" customHeight="1">
      <c r="A206" s="29"/>
      <c r="B206" s="146"/>
      <c r="C206" s="161" t="s">
        <v>800</v>
      </c>
      <c r="D206" s="161" t="s">
        <v>172</v>
      </c>
      <c r="E206" s="162" t="s">
        <v>1294</v>
      </c>
      <c r="F206" s="163" t="s">
        <v>1295</v>
      </c>
      <c r="G206" s="164" t="s">
        <v>142</v>
      </c>
      <c r="H206" s="165">
        <v>2</v>
      </c>
      <c r="I206" s="166"/>
      <c r="J206" s="167">
        <f t="shared" si="20"/>
        <v>0</v>
      </c>
      <c r="K206" s="168"/>
      <c r="L206" s="169"/>
      <c r="M206" s="170" t="s">
        <v>1</v>
      </c>
      <c r="N206" s="171" t="s">
        <v>38</v>
      </c>
      <c r="O206" s="58"/>
      <c r="P206" s="157">
        <f t="shared" si="21"/>
        <v>0</v>
      </c>
      <c r="Q206" s="157">
        <v>0</v>
      </c>
      <c r="R206" s="157">
        <f t="shared" si="22"/>
        <v>0</v>
      </c>
      <c r="S206" s="157">
        <v>0</v>
      </c>
      <c r="T206" s="157">
        <f t="shared" si="23"/>
        <v>0</v>
      </c>
      <c r="U206" s="158" t="s">
        <v>1</v>
      </c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171</v>
      </c>
      <c r="AT206" s="159" t="s">
        <v>172</v>
      </c>
      <c r="AU206" s="159" t="s">
        <v>144</v>
      </c>
      <c r="AY206" s="14" t="s">
        <v>138</v>
      </c>
      <c r="BE206" s="160">
        <f t="shared" si="24"/>
        <v>0</v>
      </c>
      <c r="BF206" s="160">
        <f t="shared" si="25"/>
        <v>0</v>
      </c>
      <c r="BG206" s="160">
        <f t="shared" si="26"/>
        <v>0</v>
      </c>
      <c r="BH206" s="160">
        <f t="shared" si="27"/>
        <v>0</v>
      </c>
      <c r="BI206" s="160">
        <f t="shared" si="28"/>
        <v>0</v>
      </c>
      <c r="BJ206" s="14" t="s">
        <v>144</v>
      </c>
      <c r="BK206" s="160">
        <f t="shared" si="29"/>
        <v>0</v>
      </c>
      <c r="BL206" s="14" t="s">
        <v>143</v>
      </c>
      <c r="BM206" s="159" t="s">
        <v>769</v>
      </c>
    </row>
    <row r="207" spans="1:65" s="2" customFormat="1" ht="24.2" customHeight="1">
      <c r="A207" s="29"/>
      <c r="B207" s="146"/>
      <c r="C207" s="161" t="s">
        <v>512</v>
      </c>
      <c r="D207" s="161" t="s">
        <v>172</v>
      </c>
      <c r="E207" s="162" t="s">
        <v>1296</v>
      </c>
      <c r="F207" s="163" t="s">
        <v>1297</v>
      </c>
      <c r="G207" s="164" t="s">
        <v>142</v>
      </c>
      <c r="H207" s="165">
        <v>2</v>
      </c>
      <c r="I207" s="166"/>
      <c r="J207" s="167">
        <f t="shared" si="20"/>
        <v>0</v>
      </c>
      <c r="K207" s="168"/>
      <c r="L207" s="169"/>
      <c r="M207" s="170" t="s">
        <v>1</v>
      </c>
      <c r="N207" s="171" t="s">
        <v>38</v>
      </c>
      <c r="O207" s="58"/>
      <c r="P207" s="157">
        <f t="shared" si="21"/>
        <v>0</v>
      </c>
      <c r="Q207" s="157">
        <v>0</v>
      </c>
      <c r="R207" s="157">
        <f t="shared" si="22"/>
        <v>0</v>
      </c>
      <c r="S207" s="157">
        <v>0</v>
      </c>
      <c r="T207" s="157">
        <f t="shared" si="23"/>
        <v>0</v>
      </c>
      <c r="U207" s="158" t="s">
        <v>1</v>
      </c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171</v>
      </c>
      <c r="AT207" s="159" t="s">
        <v>172</v>
      </c>
      <c r="AU207" s="159" t="s">
        <v>144</v>
      </c>
      <c r="AY207" s="14" t="s">
        <v>138</v>
      </c>
      <c r="BE207" s="160">
        <f t="shared" si="24"/>
        <v>0</v>
      </c>
      <c r="BF207" s="160">
        <f t="shared" si="25"/>
        <v>0</v>
      </c>
      <c r="BG207" s="160">
        <f t="shared" si="26"/>
        <v>0</v>
      </c>
      <c r="BH207" s="160">
        <f t="shared" si="27"/>
        <v>0</v>
      </c>
      <c r="BI207" s="160">
        <f t="shared" si="28"/>
        <v>0</v>
      </c>
      <c r="BJ207" s="14" t="s">
        <v>144</v>
      </c>
      <c r="BK207" s="160">
        <f t="shared" si="29"/>
        <v>0</v>
      </c>
      <c r="BL207" s="14" t="s">
        <v>143</v>
      </c>
      <c r="BM207" s="159" t="s">
        <v>772</v>
      </c>
    </row>
    <row r="208" spans="1:65" s="2" customFormat="1" ht="24.2" customHeight="1">
      <c r="A208" s="29"/>
      <c r="B208" s="146"/>
      <c r="C208" s="161" t="s">
        <v>1298</v>
      </c>
      <c r="D208" s="161" t="s">
        <v>172</v>
      </c>
      <c r="E208" s="162" t="s">
        <v>1299</v>
      </c>
      <c r="F208" s="163" t="s">
        <v>1300</v>
      </c>
      <c r="G208" s="164" t="s">
        <v>142</v>
      </c>
      <c r="H208" s="165">
        <v>6</v>
      </c>
      <c r="I208" s="166"/>
      <c r="J208" s="167">
        <f t="shared" si="20"/>
        <v>0</v>
      </c>
      <c r="K208" s="168"/>
      <c r="L208" s="169"/>
      <c r="M208" s="170" t="s">
        <v>1</v>
      </c>
      <c r="N208" s="171" t="s">
        <v>38</v>
      </c>
      <c r="O208" s="58"/>
      <c r="P208" s="157">
        <f t="shared" si="21"/>
        <v>0</v>
      </c>
      <c r="Q208" s="157">
        <v>0</v>
      </c>
      <c r="R208" s="157">
        <f t="shared" si="22"/>
        <v>0</v>
      </c>
      <c r="S208" s="157">
        <v>0</v>
      </c>
      <c r="T208" s="157">
        <f t="shared" si="23"/>
        <v>0</v>
      </c>
      <c r="U208" s="158" t="s">
        <v>1</v>
      </c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171</v>
      </c>
      <c r="AT208" s="159" t="s">
        <v>172</v>
      </c>
      <c r="AU208" s="159" t="s">
        <v>144</v>
      </c>
      <c r="AY208" s="14" t="s">
        <v>138</v>
      </c>
      <c r="BE208" s="160">
        <f t="shared" si="24"/>
        <v>0</v>
      </c>
      <c r="BF208" s="160">
        <f t="shared" si="25"/>
        <v>0</v>
      </c>
      <c r="BG208" s="160">
        <f t="shared" si="26"/>
        <v>0</v>
      </c>
      <c r="BH208" s="160">
        <f t="shared" si="27"/>
        <v>0</v>
      </c>
      <c r="BI208" s="160">
        <f t="shared" si="28"/>
        <v>0</v>
      </c>
      <c r="BJ208" s="14" t="s">
        <v>144</v>
      </c>
      <c r="BK208" s="160">
        <f t="shared" si="29"/>
        <v>0</v>
      </c>
      <c r="BL208" s="14" t="s">
        <v>143</v>
      </c>
      <c r="BM208" s="159" t="s">
        <v>775</v>
      </c>
    </row>
    <row r="209" spans="1:65" s="2" customFormat="1" ht="16.5" customHeight="1">
      <c r="A209" s="29"/>
      <c r="B209" s="146"/>
      <c r="C209" s="161" t="s">
        <v>516</v>
      </c>
      <c r="D209" s="161" t="s">
        <v>172</v>
      </c>
      <c r="E209" s="162" t="s">
        <v>1301</v>
      </c>
      <c r="F209" s="163" t="s">
        <v>1302</v>
      </c>
      <c r="G209" s="164" t="s">
        <v>1303</v>
      </c>
      <c r="H209" s="165">
        <v>60.8</v>
      </c>
      <c r="I209" s="166"/>
      <c r="J209" s="167">
        <f t="shared" si="20"/>
        <v>0</v>
      </c>
      <c r="K209" s="168"/>
      <c r="L209" s="169"/>
      <c r="M209" s="170" t="s">
        <v>1</v>
      </c>
      <c r="N209" s="171" t="s">
        <v>38</v>
      </c>
      <c r="O209" s="58"/>
      <c r="P209" s="157">
        <f t="shared" si="21"/>
        <v>0</v>
      </c>
      <c r="Q209" s="157">
        <v>0</v>
      </c>
      <c r="R209" s="157">
        <f t="shared" si="22"/>
        <v>0</v>
      </c>
      <c r="S209" s="157">
        <v>0</v>
      </c>
      <c r="T209" s="157">
        <f t="shared" si="23"/>
        <v>0</v>
      </c>
      <c r="U209" s="158" t="s">
        <v>1</v>
      </c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171</v>
      </c>
      <c r="AT209" s="159" t="s">
        <v>172</v>
      </c>
      <c r="AU209" s="159" t="s">
        <v>144</v>
      </c>
      <c r="AY209" s="14" t="s">
        <v>138</v>
      </c>
      <c r="BE209" s="160">
        <f t="shared" si="24"/>
        <v>0</v>
      </c>
      <c r="BF209" s="160">
        <f t="shared" si="25"/>
        <v>0</v>
      </c>
      <c r="BG209" s="160">
        <f t="shared" si="26"/>
        <v>0</v>
      </c>
      <c r="BH209" s="160">
        <f t="shared" si="27"/>
        <v>0</v>
      </c>
      <c r="BI209" s="160">
        <f t="shared" si="28"/>
        <v>0</v>
      </c>
      <c r="BJ209" s="14" t="s">
        <v>144</v>
      </c>
      <c r="BK209" s="160">
        <f t="shared" si="29"/>
        <v>0</v>
      </c>
      <c r="BL209" s="14" t="s">
        <v>143</v>
      </c>
      <c r="BM209" s="159" t="s">
        <v>779</v>
      </c>
    </row>
    <row r="210" spans="1:65" s="2" customFormat="1" ht="16.5" customHeight="1">
      <c r="A210" s="29"/>
      <c r="B210" s="146"/>
      <c r="C210" s="161" t="s">
        <v>513</v>
      </c>
      <c r="D210" s="161" t="s">
        <v>172</v>
      </c>
      <c r="E210" s="162" t="s">
        <v>1304</v>
      </c>
      <c r="F210" s="163" t="s">
        <v>1305</v>
      </c>
      <c r="G210" s="164" t="s">
        <v>1303</v>
      </c>
      <c r="H210" s="165">
        <v>28.125</v>
      </c>
      <c r="I210" s="166"/>
      <c r="J210" s="167">
        <f t="shared" si="20"/>
        <v>0</v>
      </c>
      <c r="K210" s="168"/>
      <c r="L210" s="169"/>
      <c r="M210" s="170" t="s">
        <v>1</v>
      </c>
      <c r="N210" s="171" t="s">
        <v>38</v>
      </c>
      <c r="O210" s="58"/>
      <c r="P210" s="157">
        <f t="shared" si="21"/>
        <v>0</v>
      </c>
      <c r="Q210" s="157">
        <v>0</v>
      </c>
      <c r="R210" s="157">
        <f t="shared" si="22"/>
        <v>0</v>
      </c>
      <c r="S210" s="157">
        <v>0</v>
      </c>
      <c r="T210" s="157">
        <f t="shared" si="23"/>
        <v>0</v>
      </c>
      <c r="U210" s="158" t="s">
        <v>1</v>
      </c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171</v>
      </c>
      <c r="AT210" s="159" t="s">
        <v>172</v>
      </c>
      <c r="AU210" s="159" t="s">
        <v>144</v>
      </c>
      <c r="AY210" s="14" t="s">
        <v>138</v>
      </c>
      <c r="BE210" s="160">
        <f t="shared" si="24"/>
        <v>0</v>
      </c>
      <c r="BF210" s="160">
        <f t="shared" si="25"/>
        <v>0</v>
      </c>
      <c r="BG210" s="160">
        <f t="shared" si="26"/>
        <v>0</v>
      </c>
      <c r="BH210" s="160">
        <f t="shared" si="27"/>
        <v>0</v>
      </c>
      <c r="BI210" s="160">
        <f t="shared" si="28"/>
        <v>0</v>
      </c>
      <c r="BJ210" s="14" t="s">
        <v>144</v>
      </c>
      <c r="BK210" s="160">
        <f t="shared" si="29"/>
        <v>0</v>
      </c>
      <c r="BL210" s="14" t="s">
        <v>143</v>
      </c>
      <c r="BM210" s="159" t="s">
        <v>782</v>
      </c>
    </row>
    <row r="211" spans="1:65" s="2" customFormat="1" ht="24.2" customHeight="1">
      <c r="A211" s="29"/>
      <c r="B211" s="146"/>
      <c r="C211" s="161" t="s">
        <v>517</v>
      </c>
      <c r="D211" s="161" t="s">
        <v>172</v>
      </c>
      <c r="E211" s="162" t="s">
        <v>1306</v>
      </c>
      <c r="F211" s="163" t="s">
        <v>1307</v>
      </c>
      <c r="G211" s="164" t="s">
        <v>142</v>
      </c>
      <c r="H211" s="165">
        <v>1</v>
      </c>
      <c r="I211" s="166"/>
      <c r="J211" s="167">
        <f t="shared" si="20"/>
        <v>0</v>
      </c>
      <c r="K211" s="168"/>
      <c r="L211" s="169"/>
      <c r="M211" s="170" t="s">
        <v>1</v>
      </c>
      <c r="N211" s="171" t="s">
        <v>38</v>
      </c>
      <c r="O211" s="58"/>
      <c r="P211" s="157">
        <f t="shared" si="21"/>
        <v>0</v>
      </c>
      <c r="Q211" s="157">
        <v>0</v>
      </c>
      <c r="R211" s="157">
        <f t="shared" si="22"/>
        <v>0</v>
      </c>
      <c r="S211" s="157">
        <v>0</v>
      </c>
      <c r="T211" s="157">
        <f t="shared" si="23"/>
        <v>0</v>
      </c>
      <c r="U211" s="158" t="s">
        <v>1</v>
      </c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171</v>
      </c>
      <c r="AT211" s="159" t="s">
        <v>172</v>
      </c>
      <c r="AU211" s="159" t="s">
        <v>144</v>
      </c>
      <c r="AY211" s="14" t="s">
        <v>138</v>
      </c>
      <c r="BE211" s="160">
        <f t="shared" si="24"/>
        <v>0</v>
      </c>
      <c r="BF211" s="160">
        <f t="shared" si="25"/>
        <v>0</v>
      </c>
      <c r="BG211" s="160">
        <f t="shared" si="26"/>
        <v>0</v>
      </c>
      <c r="BH211" s="160">
        <f t="shared" si="27"/>
        <v>0</v>
      </c>
      <c r="BI211" s="160">
        <f t="shared" si="28"/>
        <v>0</v>
      </c>
      <c r="BJ211" s="14" t="s">
        <v>144</v>
      </c>
      <c r="BK211" s="160">
        <f t="shared" si="29"/>
        <v>0</v>
      </c>
      <c r="BL211" s="14" t="s">
        <v>143</v>
      </c>
      <c r="BM211" s="159" t="s">
        <v>786</v>
      </c>
    </row>
    <row r="212" spans="1:65" s="2" customFormat="1" ht="16.5" customHeight="1">
      <c r="A212" s="29"/>
      <c r="B212" s="146"/>
      <c r="C212" s="161" t="s">
        <v>486</v>
      </c>
      <c r="D212" s="161" t="s">
        <v>172</v>
      </c>
      <c r="E212" s="162" t="s">
        <v>1308</v>
      </c>
      <c r="F212" s="163" t="s">
        <v>1309</v>
      </c>
      <c r="G212" s="164" t="s">
        <v>142</v>
      </c>
      <c r="H212" s="165">
        <v>6</v>
      </c>
      <c r="I212" s="166"/>
      <c r="J212" s="167">
        <f t="shared" si="20"/>
        <v>0</v>
      </c>
      <c r="K212" s="168"/>
      <c r="L212" s="169"/>
      <c r="M212" s="170" t="s">
        <v>1</v>
      </c>
      <c r="N212" s="171" t="s">
        <v>38</v>
      </c>
      <c r="O212" s="58"/>
      <c r="P212" s="157">
        <f t="shared" si="21"/>
        <v>0</v>
      </c>
      <c r="Q212" s="157">
        <v>0</v>
      </c>
      <c r="R212" s="157">
        <f t="shared" si="22"/>
        <v>0</v>
      </c>
      <c r="S212" s="157">
        <v>0</v>
      </c>
      <c r="T212" s="157">
        <f t="shared" si="23"/>
        <v>0</v>
      </c>
      <c r="U212" s="158" t="s">
        <v>1</v>
      </c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171</v>
      </c>
      <c r="AT212" s="159" t="s">
        <v>172</v>
      </c>
      <c r="AU212" s="159" t="s">
        <v>144</v>
      </c>
      <c r="AY212" s="14" t="s">
        <v>138</v>
      </c>
      <c r="BE212" s="160">
        <f t="shared" si="24"/>
        <v>0</v>
      </c>
      <c r="BF212" s="160">
        <f t="shared" si="25"/>
        <v>0</v>
      </c>
      <c r="BG212" s="160">
        <f t="shared" si="26"/>
        <v>0</v>
      </c>
      <c r="BH212" s="160">
        <f t="shared" si="27"/>
        <v>0</v>
      </c>
      <c r="BI212" s="160">
        <f t="shared" si="28"/>
        <v>0</v>
      </c>
      <c r="BJ212" s="14" t="s">
        <v>144</v>
      </c>
      <c r="BK212" s="160">
        <f t="shared" si="29"/>
        <v>0</v>
      </c>
      <c r="BL212" s="14" t="s">
        <v>143</v>
      </c>
      <c r="BM212" s="159" t="s">
        <v>789</v>
      </c>
    </row>
    <row r="213" spans="1:65" s="2" customFormat="1" ht="24.2" customHeight="1">
      <c r="A213" s="29"/>
      <c r="B213" s="146"/>
      <c r="C213" s="161" t="s">
        <v>490</v>
      </c>
      <c r="D213" s="161" t="s">
        <v>172</v>
      </c>
      <c r="E213" s="162" t="s">
        <v>1310</v>
      </c>
      <c r="F213" s="163" t="s">
        <v>1311</v>
      </c>
      <c r="G213" s="164" t="s">
        <v>142</v>
      </c>
      <c r="H213" s="165">
        <v>6</v>
      </c>
      <c r="I213" s="166"/>
      <c r="J213" s="167">
        <f t="shared" si="20"/>
        <v>0</v>
      </c>
      <c r="K213" s="168"/>
      <c r="L213" s="169"/>
      <c r="M213" s="170" t="s">
        <v>1</v>
      </c>
      <c r="N213" s="171" t="s">
        <v>38</v>
      </c>
      <c r="O213" s="58"/>
      <c r="P213" s="157">
        <f t="shared" si="21"/>
        <v>0</v>
      </c>
      <c r="Q213" s="157">
        <v>0</v>
      </c>
      <c r="R213" s="157">
        <f t="shared" si="22"/>
        <v>0</v>
      </c>
      <c r="S213" s="157">
        <v>0</v>
      </c>
      <c r="T213" s="157">
        <f t="shared" si="23"/>
        <v>0</v>
      </c>
      <c r="U213" s="158" t="s">
        <v>1</v>
      </c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171</v>
      </c>
      <c r="AT213" s="159" t="s">
        <v>172</v>
      </c>
      <c r="AU213" s="159" t="s">
        <v>144</v>
      </c>
      <c r="AY213" s="14" t="s">
        <v>138</v>
      </c>
      <c r="BE213" s="160">
        <f t="shared" si="24"/>
        <v>0</v>
      </c>
      <c r="BF213" s="160">
        <f t="shared" si="25"/>
        <v>0</v>
      </c>
      <c r="BG213" s="160">
        <f t="shared" si="26"/>
        <v>0</v>
      </c>
      <c r="BH213" s="160">
        <f t="shared" si="27"/>
        <v>0</v>
      </c>
      <c r="BI213" s="160">
        <f t="shared" si="28"/>
        <v>0</v>
      </c>
      <c r="BJ213" s="14" t="s">
        <v>144</v>
      </c>
      <c r="BK213" s="160">
        <f t="shared" si="29"/>
        <v>0</v>
      </c>
      <c r="BL213" s="14" t="s">
        <v>143</v>
      </c>
      <c r="BM213" s="159" t="s">
        <v>793</v>
      </c>
    </row>
    <row r="214" spans="1:65" s="2" customFormat="1" ht="16.5" customHeight="1">
      <c r="A214" s="29"/>
      <c r="B214" s="146"/>
      <c r="C214" s="161" t="s">
        <v>493</v>
      </c>
      <c r="D214" s="161" t="s">
        <v>172</v>
      </c>
      <c r="E214" s="162" t="s">
        <v>1312</v>
      </c>
      <c r="F214" s="163" t="s">
        <v>1313</v>
      </c>
      <c r="G214" s="164" t="s">
        <v>142</v>
      </c>
      <c r="H214" s="165">
        <v>4</v>
      </c>
      <c r="I214" s="166"/>
      <c r="J214" s="167">
        <f t="shared" si="20"/>
        <v>0</v>
      </c>
      <c r="K214" s="168"/>
      <c r="L214" s="169"/>
      <c r="M214" s="170" t="s">
        <v>1</v>
      </c>
      <c r="N214" s="171" t="s">
        <v>38</v>
      </c>
      <c r="O214" s="58"/>
      <c r="P214" s="157">
        <f t="shared" si="21"/>
        <v>0</v>
      </c>
      <c r="Q214" s="157">
        <v>0</v>
      </c>
      <c r="R214" s="157">
        <f t="shared" si="22"/>
        <v>0</v>
      </c>
      <c r="S214" s="157">
        <v>0</v>
      </c>
      <c r="T214" s="157">
        <f t="shared" si="23"/>
        <v>0</v>
      </c>
      <c r="U214" s="158" t="s">
        <v>1</v>
      </c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171</v>
      </c>
      <c r="AT214" s="159" t="s">
        <v>172</v>
      </c>
      <c r="AU214" s="159" t="s">
        <v>144</v>
      </c>
      <c r="AY214" s="14" t="s">
        <v>138</v>
      </c>
      <c r="BE214" s="160">
        <f t="shared" si="24"/>
        <v>0</v>
      </c>
      <c r="BF214" s="160">
        <f t="shared" si="25"/>
        <v>0</v>
      </c>
      <c r="BG214" s="160">
        <f t="shared" si="26"/>
        <v>0</v>
      </c>
      <c r="BH214" s="160">
        <f t="shared" si="27"/>
        <v>0</v>
      </c>
      <c r="BI214" s="160">
        <f t="shared" si="28"/>
        <v>0</v>
      </c>
      <c r="BJ214" s="14" t="s">
        <v>144</v>
      </c>
      <c r="BK214" s="160">
        <f t="shared" si="29"/>
        <v>0</v>
      </c>
      <c r="BL214" s="14" t="s">
        <v>143</v>
      </c>
      <c r="BM214" s="159" t="s">
        <v>796</v>
      </c>
    </row>
    <row r="215" spans="1:65" s="2" customFormat="1" ht="24.2" customHeight="1">
      <c r="A215" s="29"/>
      <c r="B215" s="146"/>
      <c r="C215" s="161" t="s">
        <v>496</v>
      </c>
      <c r="D215" s="161" t="s">
        <v>172</v>
      </c>
      <c r="E215" s="162" t="s">
        <v>1314</v>
      </c>
      <c r="F215" s="163" t="s">
        <v>1315</v>
      </c>
      <c r="G215" s="164" t="s">
        <v>1303</v>
      </c>
      <c r="H215" s="165">
        <v>6.6669999999999998</v>
      </c>
      <c r="I215" s="166"/>
      <c r="J215" s="167">
        <f t="shared" ref="J215:J246" si="30">ROUND(I215*H215,2)</f>
        <v>0</v>
      </c>
      <c r="K215" s="168"/>
      <c r="L215" s="169"/>
      <c r="M215" s="170" t="s">
        <v>1</v>
      </c>
      <c r="N215" s="171" t="s">
        <v>38</v>
      </c>
      <c r="O215" s="58"/>
      <c r="P215" s="157">
        <f t="shared" ref="P215:P246" si="31">O215*H215</f>
        <v>0</v>
      </c>
      <c r="Q215" s="157">
        <v>0</v>
      </c>
      <c r="R215" s="157">
        <f t="shared" ref="R215:R246" si="32">Q215*H215</f>
        <v>0</v>
      </c>
      <c r="S215" s="157">
        <v>0</v>
      </c>
      <c r="T215" s="157">
        <f t="shared" ref="T215:T246" si="33">S215*H215</f>
        <v>0</v>
      </c>
      <c r="U215" s="158" t="s">
        <v>1</v>
      </c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9" t="s">
        <v>171</v>
      </c>
      <c r="AT215" s="159" t="s">
        <v>172</v>
      </c>
      <c r="AU215" s="159" t="s">
        <v>144</v>
      </c>
      <c r="AY215" s="14" t="s">
        <v>138</v>
      </c>
      <c r="BE215" s="160">
        <f t="shared" ref="BE215:BE242" si="34">IF(N215="základná",J215,0)</f>
        <v>0</v>
      </c>
      <c r="BF215" s="160">
        <f t="shared" ref="BF215:BF242" si="35">IF(N215="znížená",J215,0)</f>
        <v>0</v>
      </c>
      <c r="BG215" s="160">
        <f t="shared" ref="BG215:BG242" si="36">IF(N215="zákl. prenesená",J215,0)</f>
        <v>0</v>
      </c>
      <c r="BH215" s="160">
        <f t="shared" ref="BH215:BH242" si="37">IF(N215="zníž. prenesená",J215,0)</f>
        <v>0</v>
      </c>
      <c r="BI215" s="160">
        <f t="shared" ref="BI215:BI242" si="38">IF(N215="nulová",J215,0)</f>
        <v>0</v>
      </c>
      <c r="BJ215" s="14" t="s">
        <v>144</v>
      </c>
      <c r="BK215" s="160">
        <f t="shared" ref="BK215:BK242" si="39">ROUND(I215*H215,2)</f>
        <v>0</v>
      </c>
      <c r="BL215" s="14" t="s">
        <v>143</v>
      </c>
      <c r="BM215" s="159" t="s">
        <v>799</v>
      </c>
    </row>
    <row r="216" spans="1:65" s="2" customFormat="1" ht="24.2" customHeight="1">
      <c r="A216" s="29"/>
      <c r="B216" s="146"/>
      <c r="C216" s="161" t="s">
        <v>520</v>
      </c>
      <c r="D216" s="161" t="s">
        <v>172</v>
      </c>
      <c r="E216" s="162" t="s">
        <v>1316</v>
      </c>
      <c r="F216" s="163" t="s">
        <v>1317</v>
      </c>
      <c r="G216" s="164" t="s">
        <v>142</v>
      </c>
      <c r="H216" s="165">
        <v>80</v>
      </c>
      <c r="I216" s="166"/>
      <c r="J216" s="167">
        <f t="shared" si="30"/>
        <v>0</v>
      </c>
      <c r="K216" s="168"/>
      <c r="L216" s="169"/>
      <c r="M216" s="170" t="s">
        <v>1</v>
      </c>
      <c r="N216" s="171" t="s">
        <v>38</v>
      </c>
      <c r="O216" s="58"/>
      <c r="P216" s="157">
        <f t="shared" si="31"/>
        <v>0</v>
      </c>
      <c r="Q216" s="157">
        <v>0</v>
      </c>
      <c r="R216" s="157">
        <f t="shared" si="32"/>
        <v>0</v>
      </c>
      <c r="S216" s="157">
        <v>0</v>
      </c>
      <c r="T216" s="157">
        <f t="shared" si="33"/>
        <v>0</v>
      </c>
      <c r="U216" s="158" t="s">
        <v>1</v>
      </c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171</v>
      </c>
      <c r="AT216" s="159" t="s">
        <v>172</v>
      </c>
      <c r="AU216" s="159" t="s">
        <v>144</v>
      </c>
      <c r="AY216" s="14" t="s">
        <v>138</v>
      </c>
      <c r="BE216" s="160">
        <f t="shared" si="34"/>
        <v>0</v>
      </c>
      <c r="BF216" s="160">
        <f t="shared" si="35"/>
        <v>0</v>
      </c>
      <c r="BG216" s="160">
        <f t="shared" si="36"/>
        <v>0</v>
      </c>
      <c r="BH216" s="160">
        <f t="shared" si="37"/>
        <v>0</v>
      </c>
      <c r="BI216" s="160">
        <f t="shared" si="38"/>
        <v>0</v>
      </c>
      <c r="BJ216" s="14" t="s">
        <v>144</v>
      </c>
      <c r="BK216" s="160">
        <f t="shared" si="39"/>
        <v>0</v>
      </c>
      <c r="BL216" s="14" t="s">
        <v>143</v>
      </c>
      <c r="BM216" s="159" t="s">
        <v>803</v>
      </c>
    </row>
    <row r="217" spans="1:65" s="2" customFormat="1" ht="24.2" customHeight="1">
      <c r="A217" s="29"/>
      <c r="B217" s="146"/>
      <c r="C217" s="161" t="s">
        <v>523</v>
      </c>
      <c r="D217" s="161" t="s">
        <v>172</v>
      </c>
      <c r="E217" s="162" t="s">
        <v>1318</v>
      </c>
      <c r="F217" s="163" t="s">
        <v>1319</v>
      </c>
      <c r="G217" s="164" t="s">
        <v>142</v>
      </c>
      <c r="H217" s="165">
        <v>12</v>
      </c>
      <c r="I217" s="166"/>
      <c r="J217" s="167">
        <f t="shared" si="30"/>
        <v>0</v>
      </c>
      <c r="K217" s="168"/>
      <c r="L217" s="169"/>
      <c r="M217" s="170" t="s">
        <v>1</v>
      </c>
      <c r="N217" s="171" t="s">
        <v>38</v>
      </c>
      <c r="O217" s="58"/>
      <c r="P217" s="157">
        <f t="shared" si="31"/>
        <v>0</v>
      </c>
      <c r="Q217" s="157">
        <v>0</v>
      </c>
      <c r="R217" s="157">
        <f t="shared" si="32"/>
        <v>0</v>
      </c>
      <c r="S217" s="157">
        <v>0</v>
      </c>
      <c r="T217" s="157">
        <f t="shared" si="33"/>
        <v>0</v>
      </c>
      <c r="U217" s="158" t="s">
        <v>1</v>
      </c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9" t="s">
        <v>171</v>
      </c>
      <c r="AT217" s="159" t="s">
        <v>172</v>
      </c>
      <c r="AU217" s="159" t="s">
        <v>144</v>
      </c>
      <c r="AY217" s="14" t="s">
        <v>138</v>
      </c>
      <c r="BE217" s="160">
        <f t="shared" si="34"/>
        <v>0</v>
      </c>
      <c r="BF217" s="160">
        <f t="shared" si="35"/>
        <v>0</v>
      </c>
      <c r="BG217" s="160">
        <f t="shared" si="36"/>
        <v>0</v>
      </c>
      <c r="BH217" s="160">
        <f t="shared" si="37"/>
        <v>0</v>
      </c>
      <c r="BI217" s="160">
        <f t="shared" si="38"/>
        <v>0</v>
      </c>
      <c r="BJ217" s="14" t="s">
        <v>144</v>
      </c>
      <c r="BK217" s="160">
        <f t="shared" si="39"/>
        <v>0</v>
      </c>
      <c r="BL217" s="14" t="s">
        <v>143</v>
      </c>
      <c r="BM217" s="159" t="s">
        <v>805</v>
      </c>
    </row>
    <row r="218" spans="1:65" s="2" customFormat="1" ht="21.75" customHeight="1">
      <c r="A218" s="29"/>
      <c r="B218" s="146"/>
      <c r="C218" s="161" t="s">
        <v>475</v>
      </c>
      <c r="D218" s="161" t="s">
        <v>172</v>
      </c>
      <c r="E218" s="162" t="s">
        <v>1320</v>
      </c>
      <c r="F218" s="163" t="s">
        <v>1321</v>
      </c>
      <c r="G218" s="164" t="s">
        <v>142</v>
      </c>
      <c r="H218" s="165">
        <v>2</v>
      </c>
      <c r="I218" s="166"/>
      <c r="J218" s="167">
        <f t="shared" si="30"/>
        <v>0</v>
      </c>
      <c r="K218" s="168"/>
      <c r="L218" s="169"/>
      <c r="M218" s="170" t="s">
        <v>1</v>
      </c>
      <c r="N218" s="171" t="s">
        <v>38</v>
      </c>
      <c r="O218" s="58"/>
      <c r="P218" s="157">
        <f t="shared" si="31"/>
        <v>0</v>
      </c>
      <c r="Q218" s="157">
        <v>0</v>
      </c>
      <c r="R218" s="157">
        <f t="shared" si="32"/>
        <v>0</v>
      </c>
      <c r="S218" s="157">
        <v>0</v>
      </c>
      <c r="T218" s="157">
        <f t="shared" si="33"/>
        <v>0</v>
      </c>
      <c r="U218" s="158" t="s">
        <v>1</v>
      </c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171</v>
      </c>
      <c r="AT218" s="159" t="s">
        <v>172</v>
      </c>
      <c r="AU218" s="159" t="s">
        <v>144</v>
      </c>
      <c r="AY218" s="14" t="s">
        <v>138</v>
      </c>
      <c r="BE218" s="160">
        <f t="shared" si="34"/>
        <v>0</v>
      </c>
      <c r="BF218" s="160">
        <f t="shared" si="35"/>
        <v>0</v>
      </c>
      <c r="BG218" s="160">
        <f t="shared" si="36"/>
        <v>0</v>
      </c>
      <c r="BH218" s="160">
        <f t="shared" si="37"/>
        <v>0</v>
      </c>
      <c r="BI218" s="160">
        <f t="shared" si="38"/>
        <v>0</v>
      </c>
      <c r="BJ218" s="14" t="s">
        <v>144</v>
      </c>
      <c r="BK218" s="160">
        <f t="shared" si="39"/>
        <v>0</v>
      </c>
      <c r="BL218" s="14" t="s">
        <v>143</v>
      </c>
      <c r="BM218" s="159" t="s">
        <v>808</v>
      </c>
    </row>
    <row r="219" spans="1:65" s="2" customFormat="1" ht="24.2" customHeight="1">
      <c r="A219" s="29"/>
      <c r="B219" s="146"/>
      <c r="C219" s="161" t="s">
        <v>530</v>
      </c>
      <c r="D219" s="161" t="s">
        <v>172</v>
      </c>
      <c r="E219" s="162" t="s">
        <v>1322</v>
      </c>
      <c r="F219" s="163" t="s">
        <v>1323</v>
      </c>
      <c r="G219" s="164" t="s">
        <v>142</v>
      </c>
      <c r="H219" s="165">
        <v>2</v>
      </c>
      <c r="I219" s="166"/>
      <c r="J219" s="167">
        <f t="shared" si="30"/>
        <v>0</v>
      </c>
      <c r="K219" s="168"/>
      <c r="L219" s="169"/>
      <c r="M219" s="170" t="s">
        <v>1</v>
      </c>
      <c r="N219" s="171" t="s">
        <v>38</v>
      </c>
      <c r="O219" s="58"/>
      <c r="P219" s="157">
        <f t="shared" si="31"/>
        <v>0</v>
      </c>
      <c r="Q219" s="157">
        <v>0</v>
      </c>
      <c r="R219" s="157">
        <f t="shared" si="32"/>
        <v>0</v>
      </c>
      <c r="S219" s="157">
        <v>0</v>
      </c>
      <c r="T219" s="157">
        <f t="shared" si="33"/>
        <v>0</v>
      </c>
      <c r="U219" s="158" t="s">
        <v>1</v>
      </c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171</v>
      </c>
      <c r="AT219" s="159" t="s">
        <v>172</v>
      </c>
      <c r="AU219" s="159" t="s">
        <v>144</v>
      </c>
      <c r="AY219" s="14" t="s">
        <v>138</v>
      </c>
      <c r="BE219" s="160">
        <f t="shared" si="34"/>
        <v>0</v>
      </c>
      <c r="BF219" s="160">
        <f t="shared" si="35"/>
        <v>0</v>
      </c>
      <c r="BG219" s="160">
        <f t="shared" si="36"/>
        <v>0</v>
      </c>
      <c r="BH219" s="160">
        <f t="shared" si="37"/>
        <v>0</v>
      </c>
      <c r="BI219" s="160">
        <f t="shared" si="38"/>
        <v>0</v>
      </c>
      <c r="BJ219" s="14" t="s">
        <v>144</v>
      </c>
      <c r="BK219" s="160">
        <f t="shared" si="39"/>
        <v>0</v>
      </c>
      <c r="BL219" s="14" t="s">
        <v>143</v>
      </c>
      <c r="BM219" s="159" t="s">
        <v>811</v>
      </c>
    </row>
    <row r="220" spans="1:65" s="2" customFormat="1" ht="16.5" customHeight="1">
      <c r="A220" s="29"/>
      <c r="B220" s="146"/>
      <c r="C220" s="161" t="s">
        <v>564</v>
      </c>
      <c r="D220" s="161" t="s">
        <v>172</v>
      </c>
      <c r="E220" s="162" t="s">
        <v>1324</v>
      </c>
      <c r="F220" s="163" t="s">
        <v>1325</v>
      </c>
      <c r="G220" s="164" t="s">
        <v>142</v>
      </c>
      <c r="H220" s="165">
        <v>12</v>
      </c>
      <c r="I220" s="166"/>
      <c r="J220" s="167">
        <f t="shared" si="30"/>
        <v>0</v>
      </c>
      <c r="K220" s="168"/>
      <c r="L220" s="169"/>
      <c r="M220" s="170" t="s">
        <v>1</v>
      </c>
      <c r="N220" s="171" t="s">
        <v>38</v>
      </c>
      <c r="O220" s="58"/>
      <c r="P220" s="157">
        <f t="shared" si="31"/>
        <v>0</v>
      </c>
      <c r="Q220" s="157">
        <v>0</v>
      </c>
      <c r="R220" s="157">
        <f t="shared" si="32"/>
        <v>0</v>
      </c>
      <c r="S220" s="157">
        <v>0</v>
      </c>
      <c r="T220" s="157">
        <f t="shared" si="33"/>
        <v>0</v>
      </c>
      <c r="U220" s="158" t="s">
        <v>1</v>
      </c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171</v>
      </c>
      <c r="AT220" s="159" t="s">
        <v>172</v>
      </c>
      <c r="AU220" s="159" t="s">
        <v>144</v>
      </c>
      <c r="AY220" s="14" t="s">
        <v>138</v>
      </c>
      <c r="BE220" s="160">
        <f t="shared" si="34"/>
        <v>0</v>
      </c>
      <c r="BF220" s="160">
        <f t="shared" si="35"/>
        <v>0</v>
      </c>
      <c r="BG220" s="160">
        <f t="shared" si="36"/>
        <v>0</v>
      </c>
      <c r="BH220" s="160">
        <f t="shared" si="37"/>
        <v>0</v>
      </c>
      <c r="BI220" s="160">
        <f t="shared" si="38"/>
        <v>0</v>
      </c>
      <c r="BJ220" s="14" t="s">
        <v>144</v>
      </c>
      <c r="BK220" s="160">
        <f t="shared" si="39"/>
        <v>0</v>
      </c>
      <c r="BL220" s="14" t="s">
        <v>143</v>
      </c>
      <c r="BM220" s="159" t="s">
        <v>817</v>
      </c>
    </row>
    <row r="221" spans="1:65" s="2" customFormat="1" ht="16.5" customHeight="1">
      <c r="A221" s="29"/>
      <c r="B221" s="146"/>
      <c r="C221" s="161" t="s">
        <v>567</v>
      </c>
      <c r="D221" s="161" t="s">
        <v>172</v>
      </c>
      <c r="E221" s="162" t="s">
        <v>1326</v>
      </c>
      <c r="F221" s="163" t="s">
        <v>1327</v>
      </c>
      <c r="G221" s="164" t="s">
        <v>142</v>
      </c>
      <c r="H221" s="165">
        <v>4</v>
      </c>
      <c r="I221" s="166"/>
      <c r="J221" s="167">
        <f t="shared" si="30"/>
        <v>0</v>
      </c>
      <c r="K221" s="168"/>
      <c r="L221" s="169"/>
      <c r="M221" s="170" t="s">
        <v>1</v>
      </c>
      <c r="N221" s="171" t="s">
        <v>38</v>
      </c>
      <c r="O221" s="58"/>
      <c r="P221" s="157">
        <f t="shared" si="31"/>
        <v>0</v>
      </c>
      <c r="Q221" s="157">
        <v>0</v>
      </c>
      <c r="R221" s="157">
        <f t="shared" si="32"/>
        <v>0</v>
      </c>
      <c r="S221" s="157">
        <v>0</v>
      </c>
      <c r="T221" s="157">
        <f t="shared" si="33"/>
        <v>0</v>
      </c>
      <c r="U221" s="158" t="s">
        <v>1</v>
      </c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171</v>
      </c>
      <c r="AT221" s="159" t="s">
        <v>172</v>
      </c>
      <c r="AU221" s="159" t="s">
        <v>144</v>
      </c>
      <c r="AY221" s="14" t="s">
        <v>138</v>
      </c>
      <c r="BE221" s="160">
        <f t="shared" si="34"/>
        <v>0</v>
      </c>
      <c r="BF221" s="160">
        <f t="shared" si="35"/>
        <v>0</v>
      </c>
      <c r="BG221" s="160">
        <f t="shared" si="36"/>
        <v>0</v>
      </c>
      <c r="BH221" s="160">
        <f t="shared" si="37"/>
        <v>0</v>
      </c>
      <c r="BI221" s="160">
        <f t="shared" si="38"/>
        <v>0</v>
      </c>
      <c r="BJ221" s="14" t="s">
        <v>144</v>
      </c>
      <c r="BK221" s="160">
        <f t="shared" si="39"/>
        <v>0</v>
      </c>
      <c r="BL221" s="14" t="s">
        <v>143</v>
      </c>
      <c r="BM221" s="159" t="s">
        <v>820</v>
      </c>
    </row>
    <row r="222" spans="1:65" s="2" customFormat="1" ht="16.5" customHeight="1">
      <c r="A222" s="29"/>
      <c r="B222" s="146"/>
      <c r="C222" s="161" t="s">
        <v>300</v>
      </c>
      <c r="D222" s="161" t="s">
        <v>172</v>
      </c>
      <c r="E222" s="162" t="s">
        <v>1328</v>
      </c>
      <c r="F222" s="163" t="s">
        <v>1329</v>
      </c>
      <c r="G222" s="164" t="s">
        <v>142</v>
      </c>
      <c r="H222" s="165">
        <v>15</v>
      </c>
      <c r="I222" s="166"/>
      <c r="J222" s="167">
        <f t="shared" si="30"/>
        <v>0</v>
      </c>
      <c r="K222" s="168"/>
      <c r="L222" s="169"/>
      <c r="M222" s="170" t="s">
        <v>1</v>
      </c>
      <c r="N222" s="171" t="s">
        <v>38</v>
      </c>
      <c r="O222" s="58"/>
      <c r="P222" s="157">
        <f t="shared" si="31"/>
        <v>0</v>
      </c>
      <c r="Q222" s="157">
        <v>0</v>
      </c>
      <c r="R222" s="157">
        <f t="shared" si="32"/>
        <v>0</v>
      </c>
      <c r="S222" s="157">
        <v>0</v>
      </c>
      <c r="T222" s="157">
        <f t="shared" si="33"/>
        <v>0</v>
      </c>
      <c r="U222" s="158" t="s">
        <v>1</v>
      </c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171</v>
      </c>
      <c r="AT222" s="159" t="s">
        <v>172</v>
      </c>
      <c r="AU222" s="159" t="s">
        <v>144</v>
      </c>
      <c r="AY222" s="14" t="s">
        <v>138</v>
      </c>
      <c r="BE222" s="160">
        <f t="shared" si="34"/>
        <v>0</v>
      </c>
      <c r="BF222" s="160">
        <f t="shared" si="35"/>
        <v>0</v>
      </c>
      <c r="BG222" s="160">
        <f t="shared" si="36"/>
        <v>0</v>
      </c>
      <c r="BH222" s="160">
        <f t="shared" si="37"/>
        <v>0</v>
      </c>
      <c r="BI222" s="160">
        <f t="shared" si="38"/>
        <v>0</v>
      </c>
      <c r="BJ222" s="14" t="s">
        <v>144</v>
      </c>
      <c r="BK222" s="160">
        <f t="shared" si="39"/>
        <v>0</v>
      </c>
      <c r="BL222" s="14" t="s">
        <v>143</v>
      </c>
      <c r="BM222" s="159" t="s">
        <v>823</v>
      </c>
    </row>
    <row r="223" spans="1:65" s="2" customFormat="1" ht="16.5" customHeight="1">
      <c r="A223" s="29"/>
      <c r="B223" s="146"/>
      <c r="C223" s="161" t="s">
        <v>599</v>
      </c>
      <c r="D223" s="161" t="s">
        <v>172</v>
      </c>
      <c r="E223" s="162" t="s">
        <v>1330</v>
      </c>
      <c r="F223" s="163" t="s">
        <v>1331</v>
      </c>
      <c r="G223" s="164" t="s">
        <v>142</v>
      </c>
      <c r="H223" s="165">
        <v>2</v>
      </c>
      <c r="I223" s="166"/>
      <c r="J223" s="167">
        <f t="shared" si="30"/>
        <v>0</v>
      </c>
      <c r="K223" s="168"/>
      <c r="L223" s="169"/>
      <c r="M223" s="170" t="s">
        <v>1</v>
      </c>
      <c r="N223" s="171" t="s">
        <v>38</v>
      </c>
      <c r="O223" s="58"/>
      <c r="P223" s="157">
        <f t="shared" si="31"/>
        <v>0</v>
      </c>
      <c r="Q223" s="157">
        <v>0</v>
      </c>
      <c r="R223" s="157">
        <f t="shared" si="32"/>
        <v>0</v>
      </c>
      <c r="S223" s="157">
        <v>0</v>
      </c>
      <c r="T223" s="157">
        <f t="shared" si="33"/>
        <v>0</v>
      </c>
      <c r="U223" s="158" t="s">
        <v>1</v>
      </c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171</v>
      </c>
      <c r="AT223" s="159" t="s">
        <v>172</v>
      </c>
      <c r="AU223" s="159" t="s">
        <v>144</v>
      </c>
      <c r="AY223" s="14" t="s">
        <v>138</v>
      </c>
      <c r="BE223" s="160">
        <f t="shared" si="34"/>
        <v>0</v>
      </c>
      <c r="BF223" s="160">
        <f t="shared" si="35"/>
        <v>0</v>
      </c>
      <c r="BG223" s="160">
        <f t="shared" si="36"/>
        <v>0</v>
      </c>
      <c r="BH223" s="160">
        <f t="shared" si="37"/>
        <v>0</v>
      </c>
      <c r="BI223" s="160">
        <f t="shared" si="38"/>
        <v>0</v>
      </c>
      <c r="BJ223" s="14" t="s">
        <v>144</v>
      </c>
      <c r="BK223" s="160">
        <f t="shared" si="39"/>
        <v>0</v>
      </c>
      <c r="BL223" s="14" t="s">
        <v>143</v>
      </c>
      <c r="BM223" s="159" t="s">
        <v>826</v>
      </c>
    </row>
    <row r="224" spans="1:65" s="2" customFormat="1" ht="21.75" customHeight="1">
      <c r="A224" s="29"/>
      <c r="B224" s="146"/>
      <c r="C224" s="161" t="s">
        <v>610</v>
      </c>
      <c r="D224" s="161" t="s">
        <v>172</v>
      </c>
      <c r="E224" s="162" t="s">
        <v>1332</v>
      </c>
      <c r="F224" s="163" t="s">
        <v>1333</v>
      </c>
      <c r="G224" s="164" t="s">
        <v>142</v>
      </c>
      <c r="H224" s="165">
        <v>2</v>
      </c>
      <c r="I224" s="166"/>
      <c r="J224" s="167">
        <f t="shared" si="30"/>
        <v>0</v>
      </c>
      <c r="K224" s="168"/>
      <c r="L224" s="169"/>
      <c r="M224" s="170" t="s">
        <v>1</v>
      </c>
      <c r="N224" s="171" t="s">
        <v>38</v>
      </c>
      <c r="O224" s="58"/>
      <c r="P224" s="157">
        <f t="shared" si="31"/>
        <v>0</v>
      </c>
      <c r="Q224" s="157">
        <v>0</v>
      </c>
      <c r="R224" s="157">
        <f t="shared" si="32"/>
        <v>0</v>
      </c>
      <c r="S224" s="157">
        <v>0</v>
      </c>
      <c r="T224" s="157">
        <f t="shared" si="33"/>
        <v>0</v>
      </c>
      <c r="U224" s="158" t="s">
        <v>1</v>
      </c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171</v>
      </c>
      <c r="AT224" s="159" t="s">
        <v>172</v>
      </c>
      <c r="AU224" s="159" t="s">
        <v>144</v>
      </c>
      <c r="AY224" s="14" t="s">
        <v>138</v>
      </c>
      <c r="BE224" s="160">
        <f t="shared" si="34"/>
        <v>0</v>
      </c>
      <c r="BF224" s="160">
        <f t="shared" si="35"/>
        <v>0</v>
      </c>
      <c r="BG224" s="160">
        <f t="shared" si="36"/>
        <v>0</v>
      </c>
      <c r="BH224" s="160">
        <f t="shared" si="37"/>
        <v>0</v>
      </c>
      <c r="BI224" s="160">
        <f t="shared" si="38"/>
        <v>0</v>
      </c>
      <c r="BJ224" s="14" t="s">
        <v>144</v>
      </c>
      <c r="BK224" s="160">
        <f t="shared" si="39"/>
        <v>0</v>
      </c>
      <c r="BL224" s="14" t="s">
        <v>143</v>
      </c>
      <c r="BM224" s="159" t="s">
        <v>829</v>
      </c>
    </row>
    <row r="225" spans="1:65" s="2" customFormat="1" ht="24.2" customHeight="1">
      <c r="A225" s="29"/>
      <c r="B225" s="146"/>
      <c r="C225" s="161" t="s">
        <v>532</v>
      </c>
      <c r="D225" s="161" t="s">
        <v>172</v>
      </c>
      <c r="E225" s="162" t="s">
        <v>1334</v>
      </c>
      <c r="F225" s="163" t="s">
        <v>1335</v>
      </c>
      <c r="G225" s="164" t="s">
        <v>142</v>
      </c>
      <c r="H225" s="165">
        <v>42</v>
      </c>
      <c r="I225" s="166"/>
      <c r="J225" s="167">
        <f t="shared" si="30"/>
        <v>0</v>
      </c>
      <c r="K225" s="168"/>
      <c r="L225" s="169"/>
      <c r="M225" s="170" t="s">
        <v>1</v>
      </c>
      <c r="N225" s="171" t="s">
        <v>38</v>
      </c>
      <c r="O225" s="58"/>
      <c r="P225" s="157">
        <f t="shared" si="31"/>
        <v>0</v>
      </c>
      <c r="Q225" s="157">
        <v>0</v>
      </c>
      <c r="R225" s="157">
        <f t="shared" si="32"/>
        <v>0</v>
      </c>
      <c r="S225" s="157">
        <v>0</v>
      </c>
      <c r="T225" s="157">
        <f t="shared" si="33"/>
        <v>0</v>
      </c>
      <c r="U225" s="158" t="s">
        <v>1</v>
      </c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171</v>
      </c>
      <c r="AT225" s="159" t="s">
        <v>172</v>
      </c>
      <c r="AU225" s="159" t="s">
        <v>144</v>
      </c>
      <c r="AY225" s="14" t="s">
        <v>138</v>
      </c>
      <c r="BE225" s="160">
        <f t="shared" si="34"/>
        <v>0</v>
      </c>
      <c r="BF225" s="160">
        <f t="shared" si="35"/>
        <v>0</v>
      </c>
      <c r="BG225" s="160">
        <f t="shared" si="36"/>
        <v>0</v>
      </c>
      <c r="BH225" s="160">
        <f t="shared" si="37"/>
        <v>0</v>
      </c>
      <c r="BI225" s="160">
        <f t="shared" si="38"/>
        <v>0</v>
      </c>
      <c r="BJ225" s="14" t="s">
        <v>144</v>
      </c>
      <c r="BK225" s="160">
        <f t="shared" si="39"/>
        <v>0</v>
      </c>
      <c r="BL225" s="14" t="s">
        <v>143</v>
      </c>
      <c r="BM225" s="159" t="s">
        <v>834</v>
      </c>
    </row>
    <row r="226" spans="1:65" s="2" customFormat="1" ht="16.5" customHeight="1">
      <c r="A226" s="29"/>
      <c r="B226" s="146"/>
      <c r="C226" s="161" t="s">
        <v>633</v>
      </c>
      <c r="D226" s="161" t="s">
        <v>172</v>
      </c>
      <c r="E226" s="162" t="s">
        <v>1336</v>
      </c>
      <c r="F226" s="163" t="s">
        <v>1337</v>
      </c>
      <c r="G226" s="164" t="s">
        <v>142</v>
      </c>
      <c r="H226" s="165">
        <v>2</v>
      </c>
      <c r="I226" s="166"/>
      <c r="J226" s="167">
        <f t="shared" si="30"/>
        <v>0</v>
      </c>
      <c r="K226" s="168"/>
      <c r="L226" s="169"/>
      <c r="M226" s="170" t="s">
        <v>1</v>
      </c>
      <c r="N226" s="171" t="s">
        <v>38</v>
      </c>
      <c r="O226" s="58"/>
      <c r="P226" s="157">
        <f t="shared" si="31"/>
        <v>0</v>
      </c>
      <c r="Q226" s="157">
        <v>0</v>
      </c>
      <c r="R226" s="157">
        <f t="shared" si="32"/>
        <v>0</v>
      </c>
      <c r="S226" s="157">
        <v>0</v>
      </c>
      <c r="T226" s="157">
        <f t="shared" si="33"/>
        <v>0</v>
      </c>
      <c r="U226" s="158" t="s">
        <v>1</v>
      </c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9" t="s">
        <v>171</v>
      </c>
      <c r="AT226" s="159" t="s">
        <v>172</v>
      </c>
      <c r="AU226" s="159" t="s">
        <v>144</v>
      </c>
      <c r="AY226" s="14" t="s">
        <v>138</v>
      </c>
      <c r="BE226" s="160">
        <f t="shared" si="34"/>
        <v>0</v>
      </c>
      <c r="BF226" s="160">
        <f t="shared" si="35"/>
        <v>0</v>
      </c>
      <c r="BG226" s="160">
        <f t="shared" si="36"/>
        <v>0</v>
      </c>
      <c r="BH226" s="160">
        <f t="shared" si="37"/>
        <v>0</v>
      </c>
      <c r="BI226" s="160">
        <f t="shared" si="38"/>
        <v>0</v>
      </c>
      <c r="BJ226" s="14" t="s">
        <v>144</v>
      </c>
      <c r="BK226" s="160">
        <f t="shared" si="39"/>
        <v>0</v>
      </c>
      <c r="BL226" s="14" t="s">
        <v>143</v>
      </c>
      <c r="BM226" s="159" t="s">
        <v>837</v>
      </c>
    </row>
    <row r="227" spans="1:65" s="2" customFormat="1" ht="16.5" customHeight="1">
      <c r="A227" s="29"/>
      <c r="B227" s="146"/>
      <c r="C227" s="161" t="s">
        <v>535</v>
      </c>
      <c r="D227" s="161" t="s">
        <v>172</v>
      </c>
      <c r="E227" s="162" t="s">
        <v>1338</v>
      </c>
      <c r="F227" s="163" t="s">
        <v>1339</v>
      </c>
      <c r="G227" s="164" t="s">
        <v>142</v>
      </c>
      <c r="H227" s="165">
        <v>4</v>
      </c>
      <c r="I227" s="166"/>
      <c r="J227" s="167">
        <f t="shared" si="30"/>
        <v>0</v>
      </c>
      <c r="K227" s="168"/>
      <c r="L227" s="169"/>
      <c r="M227" s="170" t="s">
        <v>1</v>
      </c>
      <c r="N227" s="171" t="s">
        <v>38</v>
      </c>
      <c r="O227" s="58"/>
      <c r="P227" s="157">
        <f t="shared" si="31"/>
        <v>0</v>
      </c>
      <c r="Q227" s="157">
        <v>0</v>
      </c>
      <c r="R227" s="157">
        <f t="shared" si="32"/>
        <v>0</v>
      </c>
      <c r="S227" s="157">
        <v>0</v>
      </c>
      <c r="T227" s="157">
        <f t="shared" si="33"/>
        <v>0</v>
      </c>
      <c r="U227" s="158" t="s">
        <v>1</v>
      </c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171</v>
      </c>
      <c r="AT227" s="159" t="s">
        <v>172</v>
      </c>
      <c r="AU227" s="159" t="s">
        <v>144</v>
      </c>
      <c r="AY227" s="14" t="s">
        <v>138</v>
      </c>
      <c r="BE227" s="160">
        <f t="shared" si="34"/>
        <v>0</v>
      </c>
      <c r="BF227" s="160">
        <f t="shared" si="35"/>
        <v>0</v>
      </c>
      <c r="BG227" s="160">
        <f t="shared" si="36"/>
        <v>0</v>
      </c>
      <c r="BH227" s="160">
        <f t="shared" si="37"/>
        <v>0</v>
      </c>
      <c r="BI227" s="160">
        <f t="shared" si="38"/>
        <v>0</v>
      </c>
      <c r="BJ227" s="14" t="s">
        <v>144</v>
      </c>
      <c r="BK227" s="160">
        <f t="shared" si="39"/>
        <v>0</v>
      </c>
      <c r="BL227" s="14" t="s">
        <v>143</v>
      </c>
      <c r="BM227" s="159" t="s">
        <v>840</v>
      </c>
    </row>
    <row r="228" spans="1:65" s="2" customFormat="1" ht="24.2" customHeight="1">
      <c r="A228" s="29"/>
      <c r="B228" s="146"/>
      <c r="C228" s="161" t="s">
        <v>638</v>
      </c>
      <c r="D228" s="161" t="s">
        <v>172</v>
      </c>
      <c r="E228" s="162" t="s">
        <v>1340</v>
      </c>
      <c r="F228" s="163" t="s">
        <v>1341</v>
      </c>
      <c r="G228" s="164" t="s">
        <v>142</v>
      </c>
      <c r="H228" s="165">
        <v>8</v>
      </c>
      <c r="I228" s="166"/>
      <c r="J228" s="167">
        <f t="shared" si="30"/>
        <v>0</v>
      </c>
      <c r="K228" s="168"/>
      <c r="L228" s="169"/>
      <c r="M228" s="170" t="s">
        <v>1</v>
      </c>
      <c r="N228" s="171" t="s">
        <v>38</v>
      </c>
      <c r="O228" s="58"/>
      <c r="P228" s="157">
        <f t="shared" si="31"/>
        <v>0</v>
      </c>
      <c r="Q228" s="157">
        <v>0</v>
      </c>
      <c r="R228" s="157">
        <f t="shared" si="32"/>
        <v>0</v>
      </c>
      <c r="S228" s="157">
        <v>0</v>
      </c>
      <c r="T228" s="157">
        <f t="shared" si="33"/>
        <v>0</v>
      </c>
      <c r="U228" s="158" t="s">
        <v>1</v>
      </c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171</v>
      </c>
      <c r="AT228" s="159" t="s">
        <v>172</v>
      </c>
      <c r="AU228" s="159" t="s">
        <v>144</v>
      </c>
      <c r="AY228" s="14" t="s">
        <v>138</v>
      </c>
      <c r="BE228" s="160">
        <f t="shared" si="34"/>
        <v>0</v>
      </c>
      <c r="BF228" s="160">
        <f t="shared" si="35"/>
        <v>0</v>
      </c>
      <c r="BG228" s="160">
        <f t="shared" si="36"/>
        <v>0</v>
      </c>
      <c r="BH228" s="160">
        <f t="shared" si="37"/>
        <v>0</v>
      </c>
      <c r="BI228" s="160">
        <f t="shared" si="38"/>
        <v>0</v>
      </c>
      <c r="BJ228" s="14" t="s">
        <v>144</v>
      </c>
      <c r="BK228" s="160">
        <f t="shared" si="39"/>
        <v>0</v>
      </c>
      <c r="BL228" s="14" t="s">
        <v>143</v>
      </c>
      <c r="BM228" s="159" t="s">
        <v>843</v>
      </c>
    </row>
    <row r="229" spans="1:65" s="2" customFormat="1" ht="16.5" customHeight="1">
      <c r="A229" s="29"/>
      <c r="B229" s="146"/>
      <c r="C229" s="161" t="s">
        <v>537</v>
      </c>
      <c r="D229" s="161" t="s">
        <v>172</v>
      </c>
      <c r="E229" s="162" t="s">
        <v>1342</v>
      </c>
      <c r="F229" s="163" t="s">
        <v>1343</v>
      </c>
      <c r="G229" s="164" t="s">
        <v>1303</v>
      </c>
      <c r="H229" s="165">
        <v>13.72</v>
      </c>
      <c r="I229" s="166"/>
      <c r="J229" s="167">
        <f t="shared" si="30"/>
        <v>0</v>
      </c>
      <c r="K229" s="168"/>
      <c r="L229" s="169"/>
      <c r="M229" s="170" t="s">
        <v>1</v>
      </c>
      <c r="N229" s="171" t="s">
        <v>38</v>
      </c>
      <c r="O229" s="58"/>
      <c r="P229" s="157">
        <f t="shared" si="31"/>
        <v>0</v>
      </c>
      <c r="Q229" s="157">
        <v>0</v>
      </c>
      <c r="R229" s="157">
        <f t="shared" si="32"/>
        <v>0</v>
      </c>
      <c r="S229" s="157">
        <v>0</v>
      </c>
      <c r="T229" s="157">
        <f t="shared" si="33"/>
        <v>0</v>
      </c>
      <c r="U229" s="158" t="s">
        <v>1</v>
      </c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9" t="s">
        <v>171</v>
      </c>
      <c r="AT229" s="159" t="s">
        <v>172</v>
      </c>
      <c r="AU229" s="159" t="s">
        <v>144</v>
      </c>
      <c r="AY229" s="14" t="s">
        <v>138</v>
      </c>
      <c r="BE229" s="160">
        <f t="shared" si="34"/>
        <v>0</v>
      </c>
      <c r="BF229" s="160">
        <f t="shared" si="35"/>
        <v>0</v>
      </c>
      <c r="BG229" s="160">
        <f t="shared" si="36"/>
        <v>0</v>
      </c>
      <c r="BH229" s="160">
        <f t="shared" si="37"/>
        <v>0</v>
      </c>
      <c r="BI229" s="160">
        <f t="shared" si="38"/>
        <v>0</v>
      </c>
      <c r="BJ229" s="14" t="s">
        <v>144</v>
      </c>
      <c r="BK229" s="160">
        <f t="shared" si="39"/>
        <v>0</v>
      </c>
      <c r="BL229" s="14" t="s">
        <v>143</v>
      </c>
      <c r="BM229" s="159" t="s">
        <v>847</v>
      </c>
    </row>
    <row r="230" spans="1:65" s="2" customFormat="1" ht="24.2" customHeight="1">
      <c r="A230" s="29"/>
      <c r="B230" s="146"/>
      <c r="C230" s="161" t="s">
        <v>661</v>
      </c>
      <c r="D230" s="161" t="s">
        <v>172</v>
      </c>
      <c r="E230" s="162" t="s">
        <v>1344</v>
      </c>
      <c r="F230" s="163" t="s">
        <v>1345</v>
      </c>
      <c r="G230" s="164" t="s">
        <v>186</v>
      </c>
      <c r="H230" s="165">
        <v>60</v>
      </c>
      <c r="I230" s="166"/>
      <c r="J230" s="167">
        <f t="shared" si="30"/>
        <v>0</v>
      </c>
      <c r="K230" s="168"/>
      <c r="L230" s="169"/>
      <c r="M230" s="170" t="s">
        <v>1</v>
      </c>
      <c r="N230" s="171" t="s">
        <v>38</v>
      </c>
      <c r="O230" s="58"/>
      <c r="P230" s="157">
        <f t="shared" si="31"/>
        <v>0</v>
      </c>
      <c r="Q230" s="157">
        <v>0</v>
      </c>
      <c r="R230" s="157">
        <f t="shared" si="32"/>
        <v>0</v>
      </c>
      <c r="S230" s="157">
        <v>0</v>
      </c>
      <c r="T230" s="157">
        <f t="shared" si="33"/>
        <v>0</v>
      </c>
      <c r="U230" s="158" t="s">
        <v>1</v>
      </c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171</v>
      </c>
      <c r="AT230" s="159" t="s">
        <v>172</v>
      </c>
      <c r="AU230" s="159" t="s">
        <v>144</v>
      </c>
      <c r="AY230" s="14" t="s">
        <v>138</v>
      </c>
      <c r="BE230" s="160">
        <f t="shared" si="34"/>
        <v>0</v>
      </c>
      <c r="BF230" s="160">
        <f t="shared" si="35"/>
        <v>0</v>
      </c>
      <c r="BG230" s="160">
        <f t="shared" si="36"/>
        <v>0</v>
      </c>
      <c r="BH230" s="160">
        <f t="shared" si="37"/>
        <v>0</v>
      </c>
      <c r="BI230" s="160">
        <f t="shared" si="38"/>
        <v>0</v>
      </c>
      <c r="BJ230" s="14" t="s">
        <v>144</v>
      </c>
      <c r="BK230" s="160">
        <f t="shared" si="39"/>
        <v>0</v>
      </c>
      <c r="BL230" s="14" t="s">
        <v>143</v>
      </c>
      <c r="BM230" s="159" t="s">
        <v>850</v>
      </c>
    </row>
    <row r="231" spans="1:65" s="2" customFormat="1" ht="24.2" customHeight="1">
      <c r="A231" s="29"/>
      <c r="B231" s="146"/>
      <c r="C231" s="161" t="s">
        <v>541</v>
      </c>
      <c r="D231" s="161" t="s">
        <v>172</v>
      </c>
      <c r="E231" s="162" t="s">
        <v>1346</v>
      </c>
      <c r="F231" s="163" t="s">
        <v>1347</v>
      </c>
      <c r="G231" s="164" t="s">
        <v>186</v>
      </c>
      <c r="H231" s="165">
        <v>240</v>
      </c>
      <c r="I231" s="166"/>
      <c r="J231" s="167">
        <f t="shared" si="30"/>
        <v>0</v>
      </c>
      <c r="K231" s="168"/>
      <c r="L231" s="169"/>
      <c r="M231" s="170" t="s">
        <v>1</v>
      </c>
      <c r="N231" s="171" t="s">
        <v>38</v>
      </c>
      <c r="O231" s="58"/>
      <c r="P231" s="157">
        <f t="shared" si="31"/>
        <v>0</v>
      </c>
      <c r="Q231" s="157">
        <v>0</v>
      </c>
      <c r="R231" s="157">
        <f t="shared" si="32"/>
        <v>0</v>
      </c>
      <c r="S231" s="157">
        <v>0</v>
      </c>
      <c r="T231" s="157">
        <f t="shared" si="33"/>
        <v>0</v>
      </c>
      <c r="U231" s="158" t="s">
        <v>1</v>
      </c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171</v>
      </c>
      <c r="AT231" s="159" t="s">
        <v>172</v>
      </c>
      <c r="AU231" s="159" t="s">
        <v>144</v>
      </c>
      <c r="AY231" s="14" t="s">
        <v>138</v>
      </c>
      <c r="BE231" s="160">
        <f t="shared" si="34"/>
        <v>0</v>
      </c>
      <c r="BF231" s="160">
        <f t="shared" si="35"/>
        <v>0</v>
      </c>
      <c r="BG231" s="160">
        <f t="shared" si="36"/>
        <v>0</v>
      </c>
      <c r="BH231" s="160">
        <f t="shared" si="37"/>
        <v>0</v>
      </c>
      <c r="BI231" s="160">
        <f t="shared" si="38"/>
        <v>0</v>
      </c>
      <c r="BJ231" s="14" t="s">
        <v>144</v>
      </c>
      <c r="BK231" s="160">
        <f t="shared" si="39"/>
        <v>0</v>
      </c>
      <c r="BL231" s="14" t="s">
        <v>143</v>
      </c>
      <c r="BM231" s="159" t="s">
        <v>851</v>
      </c>
    </row>
    <row r="232" spans="1:65" s="2" customFormat="1" ht="24.2" customHeight="1">
      <c r="A232" s="29"/>
      <c r="B232" s="146"/>
      <c r="C232" s="161" t="s">
        <v>651</v>
      </c>
      <c r="D232" s="161" t="s">
        <v>172</v>
      </c>
      <c r="E232" s="162" t="s">
        <v>1348</v>
      </c>
      <c r="F232" s="163" t="s">
        <v>1349</v>
      </c>
      <c r="G232" s="164" t="s">
        <v>186</v>
      </c>
      <c r="H232" s="165">
        <v>130</v>
      </c>
      <c r="I232" s="166"/>
      <c r="J232" s="167">
        <f t="shared" si="30"/>
        <v>0</v>
      </c>
      <c r="K232" s="168"/>
      <c r="L232" s="169"/>
      <c r="M232" s="170" t="s">
        <v>1</v>
      </c>
      <c r="N232" s="171" t="s">
        <v>38</v>
      </c>
      <c r="O232" s="58"/>
      <c r="P232" s="157">
        <f t="shared" si="31"/>
        <v>0</v>
      </c>
      <c r="Q232" s="157">
        <v>0</v>
      </c>
      <c r="R232" s="157">
        <f t="shared" si="32"/>
        <v>0</v>
      </c>
      <c r="S232" s="157">
        <v>0</v>
      </c>
      <c r="T232" s="157">
        <f t="shared" si="33"/>
        <v>0</v>
      </c>
      <c r="U232" s="158" t="s">
        <v>1</v>
      </c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171</v>
      </c>
      <c r="AT232" s="159" t="s">
        <v>172</v>
      </c>
      <c r="AU232" s="159" t="s">
        <v>144</v>
      </c>
      <c r="AY232" s="14" t="s">
        <v>138</v>
      </c>
      <c r="BE232" s="160">
        <f t="shared" si="34"/>
        <v>0</v>
      </c>
      <c r="BF232" s="160">
        <f t="shared" si="35"/>
        <v>0</v>
      </c>
      <c r="BG232" s="160">
        <f t="shared" si="36"/>
        <v>0</v>
      </c>
      <c r="BH232" s="160">
        <f t="shared" si="37"/>
        <v>0</v>
      </c>
      <c r="BI232" s="160">
        <f t="shared" si="38"/>
        <v>0</v>
      </c>
      <c r="BJ232" s="14" t="s">
        <v>144</v>
      </c>
      <c r="BK232" s="160">
        <f t="shared" si="39"/>
        <v>0</v>
      </c>
      <c r="BL232" s="14" t="s">
        <v>143</v>
      </c>
      <c r="BM232" s="159" t="s">
        <v>853</v>
      </c>
    </row>
    <row r="233" spans="1:65" s="2" customFormat="1" ht="24.2" customHeight="1">
      <c r="A233" s="29"/>
      <c r="B233" s="146"/>
      <c r="C233" s="161" t="s">
        <v>654</v>
      </c>
      <c r="D233" s="161" t="s">
        <v>172</v>
      </c>
      <c r="E233" s="162" t="s">
        <v>1115</v>
      </c>
      <c r="F233" s="163" t="s">
        <v>1116</v>
      </c>
      <c r="G233" s="164" t="s">
        <v>186</v>
      </c>
      <c r="H233" s="165">
        <v>290</v>
      </c>
      <c r="I233" s="166"/>
      <c r="J233" s="167">
        <f t="shared" si="30"/>
        <v>0</v>
      </c>
      <c r="K233" s="168"/>
      <c r="L233" s="169"/>
      <c r="M233" s="170" t="s">
        <v>1</v>
      </c>
      <c r="N233" s="171" t="s">
        <v>38</v>
      </c>
      <c r="O233" s="58"/>
      <c r="P233" s="157">
        <f t="shared" si="31"/>
        <v>0</v>
      </c>
      <c r="Q233" s="157">
        <v>0</v>
      </c>
      <c r="R233" s="157">
        <f t="shared" si="32"/>
        <v>0</v>
      </c>
      <c r="S233" s="157">
        <v>0</v>
      </c>
      <c r="T233" s="157">
        <f t="shared" si="33"/>
        <v>0</v>
      </c>
      <c r="U233" s="158" t="s">
        <v>1</v>
      </c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9" t="s">
        <v>171</v>
      </c>
      <c r="AT233" s="159" t="s">
        <v>172</v>
      </c>
      <c r="AU233" s="159" t="s">
        <v>144</v>
      </c>
      <c r="AY233" s="14" t="s">
        <v>138</v>
      </c>
      <c r="BE233" s="160">
        <f t="shared" si="34"/>
        <v>0</v>
      </c>
      <c r="BF233" s="160">
        <f t="shared" si="35"/>
        <v>0</v>
      </c>
      <c r="BG233" s="160">
        <f t="shared" si="36"/>
        <v>0</v>
      </c>
      <c r="BH233" s="160">
        <f t="shared" si="37"/>
        <v>0</v>
      </c>
      <c r="BI233" s="160">
        <f t="shared" si="38"/>
        <v>0</v>
      </c>
      <c r="BJ233" s="14" t="s">
        <v>144</v>
      </c>
      <c r="BK233" s="160">
        <f t="shared" si="39"/>
        <v>0</v>
      </c>
      <c r="BL233" s="14" t="s">
        <v>143</v>
      </c>
      <c r="BM233" s="159" t="s">
        <v>1350</v>
      </c>
    </row>
    <row r="234" spans="1:65" s="2" customFormat="1" ht="24.2" customHeight="1">
      <c r="A234" s="29"/>
      <c r="B234" s="146"/>
      <c r="C234" s="161" t="s">
        <v>814</v>
      </c>
      <c r="D234" s="161" t="s">
        <v>172</v>
      </c>
      <c r="E234" s="162" t="s">
        <v>1351</v>
      </c>
      <c r="F234" s="163" t="s">
        <v>1352</v>
      </c>
      <c r="G234" s="164" t="s">
        <v>186</v>
      </c>
      <c r="H234" s="165">
        <v>30</v>
      </c>
      <c r="I234" s="166"/>
      <c r="J234" s="167">
        <f t="shared" si="30"/>
        <v>0</v>
      </c>
      <c r="K234" s="168"/>
      <c r="L234" s="169"/>
      <c r="M234" s="170" t="s">
        <v>1</v>
      </c>
      <c r="N234" s="171" t="s">
        <v>38</v>
      </c>
      <c r="O234" s="58"/>
      <c r="P234" s="157">
        <f t="shared" si="31"/>
        <v>0</v>
      </c>
      <c r="Q234" s="157">
        <v>0</v>
      </c>
      <c r="R234" s="157">
        <f t="shared" si="32"/>
        <v>0</v>
      </c>
      <c r="S234" s="157">
        <v>0</v>
      </c>
      <c r="T234" s="157">
        <f t="shared" si="33"/>
        <v>0</v>
      </c>
      <c r="U234" s="158" t="s">
        <v>1</v>
      </c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171</v>
      </c>
      <c r="AT234" s="159" t="s">
        <v>172</v>
      </c>
      <c r="AU234" s="159" t="s">
        <v>144</v>
      </c>
      <c r="AY234" s="14" t="s">
        <v>138</v>
      </c>
      <c r="BE234" s="160">
        <f t="shared" si="34"/>
        <v>0</v>
      </c>
      <c r="BF234" s="160">
        <f t="shared" si="35"/>
        <v>0</v>
      </c>
      <c r="BG234" s="160">
        <f t="shared" si="36"/>
        <v>0</v>
      </c>
      <c r="BH234" s="160">
        <f t="shared" si="37"/>
        <v>0</v>
      </c>
      <c r="BI234" s="160">
        <f t="shared" si="38"/>
        <v>0</v>
      </c>
      <c r="BJ234" s="14" t="s">
        <v>144</v>
      </c>
      <c r="BK234" s="160">
        <f t="shared" si="39"/>
        <v>0</v>
      </c>
      <c r="BL234" s="14" t="s">
        <v>143</v>
      </c>
      <c r="BM234" s="159" t="s">
        <v>856</v>
      </c>
    </row>
    <row r="235" spans="1:65" s="2" customFormat="1" ht="16.5" customHeight="1">
      <c r="A235" s="29"/>
      <c r="B235" s="146"/>
      <c r="C235" s="161" t="s">
        <v>675</v>
      </c>
      <c r="D235" s="161" t="s">
        <v>172</v>
      </c>
      <c r="E235" s="162" t="s">
        <v>1353</v>
      </c>
      <c r="F235" s="163" t="s">
        <v>1354</v>
      </c>
      <c r="G235" s="164" t="s">
        <v>186</v>
      </c>
      <c r="H235" s="165">
        <v>80</v>
      </c>
      <c r="I235" s="166"/>
      <c r="J235" s="167">
        <f t="shared" si="30"/>
        <v>0</v>
      </c>
      <c r="K235" s="168"/>
      <c r="L235" s="169"/>
      <c r="M235" s="170" t="s">
        <v>1</v>
      </c>
      <c r="N235" s="171" t="s">
        <v>38</v>
      </c>
      <c r="O235" s="58"/>
      <c r="P235" s="157">
        <f t="shared" si="31"/>
        <v>0</v>
      </c>
      <c r="Q235" s="157">
        <v>0</v>
      </c>
      <c r="R235" s="157">
        <f t="shared" si="32"/>
        <v>0</v>
      </c>
      <c r="S235" s="157">
        <v>0</v>
      </c>
      <c r="T235" s="157">
        <f t="shared" si="33"/>
        <v>0</v>
      </c>
      <c r="U235" s="158" t="s">
        <v>1</v>
      </c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171</v>
      </c>
      <c r="AT235" s="159" t="s">
        <v>172</v>
      </c>
      <c r="AU235" s="159" t="s">
        <v>144</v>
      </c>
      <c r="AY235" s="14" t="s">
        <v>138</v>
      </c>
      <c r="BE235" s="160">
        <f t="shared" si="34"/>
        <v>0</v>
      </c>
      <c r="BF235" s="160">
        <f t="shared" si="35"/>
        <v>0</v>
      </c>
      <c r="BG235" s="160">
        <f t="shared" si="36"/>
        <v>0</v>
      </c>
      <c r="BH235" s="160">
        <f t="shared" si="37"/>
        <v>0</v>
      </c>
      <c r="BI235" s="160">
        <f t="shared" si="38"/>
        <v>0</v>
      </c>
      <c r="BJ235" s="14" t="s">
        <v>144</v>
      </c>
      <c r="BK235" s="160">
        <f t="shared" si="39"/>
        <v>0</v>
      </c>
      <c r="BL235" s="14" t="s">
        <v>143</v>
      </c>
      <c r="BM235" s="159" t="s">
        <v>1355</v>
      </c>
    </row>
    <row r="236" spans="1:65" s="2" customFormat="1" ht="16.5" customHeight="1">
      <c r="A236" s="29"/>
      <c r="B236" s="146"/>
      <c r="C236" s="161" t="s">
        <v>804</v>
      </c>
      <c r="D236" s="161" t="s">
        <v>172</v>
      </c>
      <c r="E236" s="162" t="s">
        <v>1356</v>
      </c>
      <c r="F236" s="163" t="s">
        <v>1357</v>
      </c>
      <c r="G236" s="164" t="s">
        <v>186</v>
      </c>
      <c r="H236" s="165">
        <v>5</v>
      </c>
      <c r="I236" s="166"/>
      <c r="J236" s="167">
        <f t="shared" si="30"/>
        <v>0</v>
      </c>
      <c r="K236" s="168"/>
      <c r="L236" s="169"/>
      <c r="M236" s="170" t="s">
        <v>1</v>
      </c>
      <c r="N236" s="171" t="s">
        <v>38</v>
      </c>
      <c r="O236" s="58"/>
      <c r="P236" s="157">
        <f t="shared" si="31"/>
        <v>0</v>
      </c>
      <c r="Q236" s="157">
        <v>0</v>
      </c>
      <c r="R236" s="157">
        <f t="shared" si="32"/>
        <v>0</v>
      </c>
      <c r="S236" s="157">
        <v>0</v>
      </c>
      <c r="T236" s="157">
        <f t="shared" si="33"/>
        <v>0</v>
      </c>
      <c r="U236" s="158" t="s">
        <v>1</v>
      </c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171</v>
      </c>
      <c r="AT236" s="159" t="s">
        <v>172</v>
      </c>
      <c r="AU236" s="159" t="s">
        <v>144</v>
      </c>
      <c r="AY236" s="14" t="s">
        <v>138</v>
      </c>
      <c r="BE236" s="160">
        <f t="shared" si="34"/>
        <v>0</v>
      </c>
      <c r="BF236" s="160">
        <f t="shared" si="35"/>
        <v>0</v>
      </c>
      <c r="BG236" s="160">
        <f t="shared" si="36"/>
        <v>0</v>
      </c>
      <c r="BH236" s="160">
        <f t="shared" si="37"/>
        <v>0</v>
      </c>
      <c r="BI236" s="160">
        <f t="shared" si="38"/>
        <v>0</v>
      </c>
      <c r="BJ236" s="14" t="s">
        <v>144</v>
      </c>
      <c r="BK236" s="160">
        <f t="shared" si="39"/>
        <v>0</v>
      </c>
      <c r="BL236" s="14" t="s">
        <v>143</v>
      </c>
      <c r="BM236" s="159" t="s">
        <v>1358</v>
      </c>
    </row>
    <row r="237" spans="1:65" s="2" customFormat="1" ht="24.2" customHeight="1">
      <c r="A237" s="29"/>
      <c r="B237" s="146"/>
      <c r="C237" s="161" t="s">
        <v>678</v>
      </c>
      <c r="D237" s="161" t="s">
        <v>172</v>
      </c>
      <c r="E237" s="162" t="s">
        <v>1359</v>
      </c>
      <c r="F237" s="163" t="s">
        <v>1360</v>
      </c>
      <c r="G237" s="164" t="s">
        <v>186</v>
      </c>
      <c r="H237" s="165">
        <v>120</v>
      </c>
      <c r="I237" s="166"/>
      <c r="J237" s="167">
        <f t="shared" si="30"/>
        <v>0</v>
      </c>
      <c r="K237" s="168"/>
      <c r="L237" s="169"/>
      <c r="M237" s="170" t="s">
        <v>1</v>
      </c>
      <c r="N237" s="171" t="s">
        <v>38</v>
      </c>
      <c r="O237" s="58"/>
      <c r="P237" s="157">
        <f t="shared" si="31"/>
        <v>0</v>
      </c>
      <c r="Q237" s="157">
        <v>0</v>
      </c>
      <c r="R237" s="157">
        <f t="shared" si="32"/>
        <v>0</v>
      </c>
      <c r="S237" s="157">
        <v>0</v>
      </c>
      <c r="T237" s="157">
        <f t="shared" si="33"/>
        <v>0</v>
      </c>
      <c r="U237" s="158" t="s">
        <v>1</v>
      </c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9" t="s">
        <v>171</v>
      </c>
      <c r="AT237" s="159" t="s">
        <v>172</v>
      </c>
      <c r="AU237" s="159" t="s">
        <v>144</v>
      </c>
      <c r="AY237" s="14" t="s">
        <v>138</v>
      </c>
      <c r="BE237" s="160">
        <f t="shared" si="34"/>
        <v>0</v>
      </c>
      <c r="BF237" s="160">
        <f t="shared" si="35"/>
        <v>0</v>
      </c>
      <c r="BG237" s="160">
        <f t="shared" si="36"/>
        <v>0</v>
      </c>
      <c r="BH237" s="160">
        <f t="shared" si="37"/>
        <v>0</v>
      </c>
      <c r="BI237" s="160">
        <f t="shared" si="38"/>
        <v>0</v>
      </c>
      <c r="BJ237" s="14" t="s">
        <v>144</v>
      </c>
      <c r="BK237" s="160">
        <f t="shared" si="39"/>
        <v>0</v>
      </c>
      <c r="BL237" s="14" t="s">
        <v>143</v>
      </c>
      <c r="BM237" s="159" t="s">
        <v>1361</v>
      </c>
    </row>
    <row r="238" spans="1:65" s="2" customFormat="1" ht="16.5" customHeight="1">
      <c r="A238" s="29"/>
      <c r="B238" s="146"/>
      <c r="C238" s="161" t="s">
        <v>697</v>
      </c>
      <c r="D238" s="161" t="s">
        <v>172</v>
      </c>
      <c r="E238" s="162" t="s">
        <v>1362</v>
      </c>
      <c r="F238" s="163" t="s">
        <v>1363</v>
      </c>
      <c r="G238" s="164" t="s">
        <v>142</v>
      </c>
      <c r="H238" s="165">
        <v>2</v>
      </c>
      <c r="I238" s="166"/>
      <c r="J238" s="167">
        <f t="shared" si="30"/>
        <v>0</v>
      </c>
      <c r="K238" s="168"/>
      <c r="L238" s="169"/>
      <c r="M238" s="170" t="s">
        <v>1</v>
      </c>
      <c r="N238" s="171" t="s">
        <v>38</v>
      </c>
      <c r="O238" s="58"/>
      <c r="P238" s="157">
        <f t="shared" si="31"/>
        <v>0</v>
      </c>
      <c r="Q238" s="157">
        <v>0</v>
      </c>
      <c r="R238" s="157">
        <f t="shared" si="32"/>
        <v>0</v>
      </c>
      <c r="S238" s="157">
        <v>0</v>
      </c>
      <c r="T238" s="157">
        <f t="shared" si="33"/>
        <v>0</v>
      </c>
      <c r="U238" s="158" t="s">
        <v>1</v>
      </c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9" t="s">
        <v>171</v>
      </c>
      <c r="AT238" s="159" t="s">
        <v>172</v>
      </c>
      <c r="AU238" s="159" t="s">
        <v>144</v>
      </c>
      <c r="AY238" s="14" t="s">
        <v>138</v>
      </c>
      <c r="BE238" s="160">
        <f t="shared" si="34"/>
        <v>0</v>
      </c>
      <c r="BF238" s="160">
        <f t="shared" si="35"/>
        <v>0</v>
      </c>
      <c r="BG238" s="160">
        <f t="shared" si="36"/>
        <v>0</v>
      </c>
      <c r="BH238" s="160">
        <f t="shared" si="37"/>
        <v>0</v>
      </c>
      <c r="BI238" s="160">
        <f t="shared" si="38"/>
        <v>0</v>
      </c>
      <c r="BJ238" s="14" t="s">
        <v>144</v>
      </c>
      <c r="BK238" s="160">
        <f t="shared" si="39"/>
        <v>0</v>
      </c>
      <c r="BL238" s="14" t="s">
        <v>143</v>
      </c>
      <c r="BM238" s="159" t="s">
        <v>1364</v>
      </c>
    </row>
    <row r="239" spans="1:65" s="2" customFormat="1" ht="16.5" customHeight="1">
      <c r="A239" s="29"/>
      <c r="B239" s="146"/>
      <c r="C239" s="161" t="s">
        <v>682</v>
      </c>
      <c r="D239" s="161" t="s">
        <v>172</v>
      </c>
      <c r="E239" s="162" t="s">
        <v>1365</v>
      </c>
      <c r="F239" s="163" t="s">
        <v>1366</v>
      </c>
      <c r="G239" s="164" t="s">
        <v>186</v>
      </c>
      <c r="H239" s="165">
        <v>60</v>
      </c>
      <c r="I239" s="166"/>
      <c r="J239" s="167">
        <f t="shared" si="30"/>
        <v>0</v>
      </c>
      <c r="K239" s="168"/>
      <c r="L239" s="169"/>
      <c r="M239" s="170" t="s">
        <v>1</v>
      </c>
      <c r="N239" s="171" t="s">
        <v>38</v>
      </c>
      <c r="O239" s="58"/>
      <c r="P239" s="157">
        <f t="shared" si="31"/>
        <v>0</v>
      </c>
      <c r="Q239" s="157">
        <v>0</v>
      </c>
      <c r="R239" s="157">
        <f t="shared" si="32"/>
        <v>0</v>
      </c>
      <c r="S239" s="157">
        <v>0</v>
      </c>
      <c r="T239" s="157">
        <f t="shared" si="33"/>
        <v>0</v>
      </c>
      <c r="U239" s="158" t="s">
        <v>1</v>
      </c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171</v>
      </c>
      <c r="AT239" s="159" t="s">
        <v>172</v>
      </c>
      <c r="AU239" s="159" t="s">
        <v>144</v>
      </c>
      <c r="AY239" s="14" t="s">
        <v>138</v>
      </c>
      <c r="BE239" s="160">
        <f t="shared" si="34"/>
        <v>0</v>
      </c>
      <c r="BF239" s="160">
        <f t="shared" si="35"/>
        <v>0</v>
      </c>
      <c r="BG239" s="160">
        <f t="shared" si="36"/>
        <v>0</v>
      </c>
      <c r="BH239" s="160">
        <f t="shared" si="37"/>
        <v>0</v>
      </c>
      <c r="BI239" s="160">
        <f t="shared" si="38"/>
        <v>0</v>
      </c>
      <c r="BJ239" s="14" t="s">
        <v>144</v>
      </c>
      <c r="BK239" s="160">
        <f t="shared" si="39"/>
        <v>0</v>
      </c>
      <c r="BL239" s="14" t="s">
        <v>143</v>
      </c>
      <c r="BM239" s="159" t="s">
        <v>1367</v>
      </c>
    </row>
    <row r="240" spans="1:65" s="2" customFormat="1" ht="24.2" customHeight="1">
      <c r="A240" s="29"/>
      <c r="B240" s="146"/>
      <c r="C240" s="161" t="s">
        <v>708</v>
      </c>
      <c r="D240" s="161" t="s">
        <v>172</v>
      </c>
      <c r="E240" s="162" t="s">
        <v>1368</v>
      </c>
      <c r="F240" s="163" t="s">
        <v>1369</v>
      </c>
      <c r="G240" s="164" t="s">
        <v>142</v>
      </c>
      <c r="H240" s="165">
        <v>2</v>
      </c>
      <c r="I240" s="166"/>
      <c r="J240" s="167">
        <f t="shared" si="30"/>
        <v>0</v>
      </c>
      <c r="K240" s="168"/>
      <c r="L240" s="169"/>
      <c r="M240" s="170" t="s">
        <v>1</v>
      </c>
      <c r="N240" s="171" t="s">
        <v>38</v>
      </c>
      <c r="O240" s="58"/>
      <c r="P240" s="157">
        <f t="shared" si="31"/>
        <v>0</v>
      </c>
      <c r="Q240" s="157">
        <v>0</v>
      </c>
      <c r="R240" s="157">
        <f t="shared" si="32"/>
        <v>0</v>
      </c>
      <c r="S240" s="157">
        <v>0</v>
      </c>
      <c r="T240" s="157">
        <f t="shared" si="33"/>
        <v>0</v>
      </c>
      <c r="U240" s="158" t="s">
        <v>1</v>
      </c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171</v>
      </c>
      <c r="AT240" s="159" t="s">
        <v>172</v>
      </c>
      <c r="AU240" s="159" t="s">
        <v>144</v>
      </c>
      <c r="AY240" s="14" t="s">
        <v>138</v>
      </c>
      <c r="BE240" s="160">
        <f t="shared" si="34"/>
        <v>0</v>
      </c>
      <c r="BF240" s="160">
        <f t="shared" si="35"/>
        <v>0</v>
      </c>
      <c r="BG240" s="160">
        <f t="shared" si="36"/>
        <v>0</v>
      </c>
      <c r="BH240" s="160">
        <f t="shared" si="37"/>
        <v>0</v>
      </c>
      <c r="BI240" s="160">
        <f t="shared" si="38"/>
        <v>0</v>
      </c>
      <c r="BJ240" s="14" t="s">
        <v>144</v>
      </c>
      <c r="BK240" s="160">
        <f t="shared" si="39"/>
        <v>0</v>
      </c>
      <c r="BL240" s="14" t="s">
        <v>143</v>
      </c>
      <c r="BM240" s="159" t="s">
        <v>1370</v>
      </c>
    </row>
    <row r="241" spans="1:65" s="2" customFormat="1" ht="16.5" customHeight="1">
      <c r="A241" s="29"/>
      <c r="B241" s="146"/>
      <c r="C241" s="161" t="s">
        <v>687</v>
      </c>
      <c r="D241" s="161" t="s">
        <v>172</v>
      </c>
      <c r="E241" s="162" t="s">
        <v>1371</v>
      </c>
      <c r="F241" s="163" t="s">
        <v>1372</v>
      </c>
      <c r="G241" s="164" t="s">
        <v>142</v>
      </c>
      <c r="H241" s="165">
        <v>2</v>
      </c>
      <c r="I241" s="166"/>
      <c r="J241" s="167">
        <f t="shared" si="30"/>
        <v>0</v>
      </c>
      <c r="K241" s="168"/>
      <c r="L241" s="169"/>
      <c r="M241" s="170" t="s">
        <v>1</v>
      </c>
      <c r="N241" s="171" t="s">
        <v>38</v>
      </c>
      <c r="O241" s="58"/>
      <c r="P241" s="157">
        <f t="shared" si="31"/>
        <v>0</v>
      </c>
      <c r="Q241" s="157">
        <v>0</v>
      </c>
      <c r="R241" s="157">
        <f t="shared" si="32"/>
        <v>0</v>
      </c>
      <c r="S241" s="157">
        <v>0</v>
      </c>
      <c r="T241" s="157">
        <f t="shared" si="33"/>
        <v>0</v>
      </c>
      <c r="U241" s="158" t="s">
        <v>1</v>
      </c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171</v>
      </c>
      <c r="AT241" s="159" t="s">
        <v>172</v>
      </c>
      <c r="AU241" s="159" t="s">
        <v>144</v>
      </c>
      <c r="AY241" s="14" t="s">
        <v>138</v>
      </c>
      <c r="BE241" s="160">
        <f t="shared" si="34"/>
        <v>0</v>
      </c>
      <c r="BF241" s="160">
        <f t="shared" si="35"/>
        <v>0</v>
      </c>
      <c r="BG241" s="160">
        <f t="shared" si="36"/>
        <v>0</v>
      </c>
      <c r="BH241" s="160">
        <f t="shared" si="37"/>
        <v>0</v>
      </c>
      <c r="BI241" s="160">
        <f t="shared" si="38"/>
        <v>0</v>
      </c>
      <c r="BJ241" s="14" t="s">
        <v>144</v>
      </c>
      <c r="BK241" s="160">
        <f t="shared" si="39"/>
        <v>0</v>
      </c>
      <c r="BL241" s="14" t="s">
        <v>143</v>
      </c>
      <c r="BM241" s="159" t="s">
        <v>1373</v>
      </c>
    </row>
    <row r="242" spans="1:65" s="2" customFormat="1" ht="16.5" customHeight="1">
      <c r="A242" s="29"/>
      <c r="B242" s="146"/>
      <c r="C242" s="147" t="s">
        <v>749</v>
      </c>
      <c r="D242" s="147" t="s">
        <v>140</v>
      </c>
      <c r="E242" s="148" t="s">
        <v>1121</v>
      </c>
      <c r="F242" s="149" t="s">
        <v>1122</v>
      </c>
      <c r="G242" s="150" t="s">
        <v>1102</v>
      </c>
      <c r="H242" s="177"/>
      <c r="I242" s="152"/>
      <c r="J242" s="153">
        <f t="shared" si="30"/>
        <v>0</v>
      </c>
      <c r="K242" s="154"/>
      <c r="L242" s="30"/>
      <c r="M242" s="155" t="s">
        <v>1</v>
      </c>
      <c r="N242" s="156" t="s">
        <v>38</v>
      </c>
      <c r="O242" s="58"/>
      <c r="P242" s="157">
        <f t="shared" si="31"/>
        <v>0</v>
      </c>
      <c r="Q242" s="157">
        <v>0</v>
      </c>
      <c r="R242" s="157">
        <f t="shared" si="32"/>
        <v>0</v>
      </c>
      <c r="S242" s="157">
        <v>0</v>
      </c>
      <c r="T242" s="157">
        <f t="shared" si="33"/>
        <v>0</v>
      </c>
      <c r="U242" s="158" t="s">
        <v>1</v>
      </c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143</v>
      </c>
      <c r="AT242" s="159" t="s">
        <v>140</v>
      </c>
      <c r="AU242" s="159" t="s">
        <v>144</v>
      </c>
      <c r="AY242" s="14" t="s">
        <v>138</v>
      </c>
      <c r="BE242" s="160">
        <f t="shared" si="34"/>
        <v>0</v>
      </c>
      <c r="BF242" s="160">
        <f t="shared" si="35"/>
        <v>0</v>
      </c>
      <c r="BG242" s="160">
        <f t="shared" si="36"/>
        <v>0</v>
      </c>
      <c r="BH242" s="160">
        <f t="shared" si="37"/>
        <v>0</v>
      </c>
      <c r="BI242" s="160">
        <f t="shared" si="38"/>
        <v>0</v>
      </c>
      <c r="BJ242" s="14" t="s">
        <v>144</v>
      </c>
      <c r="BK242" s="160">
        <f t="shared" si="39"/>
        <v>0</v>
      </c>
      <c r="BL242" s="14" t="s">
        <v>143</v>
      </c>
      <c r="BM242" s="159" t="s">
        <v>1374</v>
      </c>
    </row>
    <row r="243" spans="1:65" s="12" customFormat="1" ht="22.9" customHeight="1">
      <c r="B243" s="133"/>
      <c r="D243" s="134" t="s">
        <v>71</v>
      </c>
      <c r="E243" s="144" t="s">
        <v>236</v>
      </c>
      <c r="F243" s="144" t="s">
        <v>1133</v>
      </c>
      <c r="I243" s="136"/>
      <c r="J243" s="145">
        <f>BK243</f>
        <v>0</v>
      </c>
      <c r="L243" s="133"/>
      <c r="M243" s="138"/>
      <c r="N243" s="139"/>
      <c r="O243" s="139"/>
      <c r="P243" s="140">
        <f>SUM(P244:P246)</f>
        <v>0</v>
      </c>
      <c r="Q243" s="139"/>
      <c r="R243" s="140">
        <f>SUM(R244:R246)</f>
        <v>0</v>
      </c>
      <c r="S243" s="139"/>
      <c r="T243" s="140">
        <f>SUM(T244:T246)</f>
        <v>0</v>
      </c>
      <c r="U243" s="141"/>
      <c r="AR243" s="134" t="s">
        <v>143</v>
      </c>
      <c r="AT243" s="142" t="s">
        <v>71</v>
      </c>
      <c r="AU243" s="142" t="s">
        <v>80</v>
      </c>
      <c r="AY243" s="134" t="s">
        <v>138</v>
      </c>
      <c r="BK243" s="143">
        <f>SUM(BK244:BK246)</f>
        <v>0</v>
      </c>
    </row>
    <row r="244" spans="1:65" s="2" customFormat="1" ht="16.5" customHeight="1">
      <c r="A244" s="29"/>
      <c r="B244" s="146"/>
      <c r="C244" s="147" t="s">
        <v>690</v>
      </c>
      <c r="D244" s="147" t="s">
        <v>140</v>
      </c>
      <c r="E244" s="148" t="s">
        <v>531</v>
      </c>
      <c r="F244" s="149" t="s">
        <v>1375</v>
      </c>
      <c r="G244" s="150" t="s">
        <v>1040</v>
      </c>
      <c r="H244" s="151">
        <v>1</v>
      </c>
      <c r="I244" s="152"/>
      <c r="J244" s="153">
        <f>ROUND(I244*H244,2)</f>
        <v>0</v>
      </c>
      <c r="K244" s="154"/>
      <c r="L244" s="30"/>
      <c r="M244" s="155" t="s">
        <v>1</v>
      </c>
      <c r="N244" s="156" t="s">
        <v>38</v>
      </c>
      <c r="O244" s="58"/>
      <c r="P244" s="157">
        <f>O244*H244</f>
        <v>0</v>
      </c>
      <c r="Q244" s="157">
        <v>0</v>
      </c>
      <c r="R244" s="157">
        <f>Q244*H244</f>
        <v>0</v>
      </c>
      <c r="S244" s="157">
        <v>0</v>
      </c>
      <c r="T244" s="157">
        <f>S244*H244</f>
        <v>0</v>
      </c>
      <c r="U244" s="158" t="s">
        <v>1</v>
      </c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9" t="s">
        <v>242</v>
      </c>
      <c r="AT244" s="159" t="s">
        <v>140</v>
      </c>
      <c r="AU244" s="159" t="s">
        <v>144</v>
      </c>
      <c r="AY244" s="14" t="s">
        <v>138</v>
      </c>
      <c r="BE244" s="160">
        <f>IF(N244="základná",J244,0)</f>
        <v>0</v>
      </c>
      <c r="BF244" s="160">
        <f>IF(N244="znížená",J244,0)</f>
        <v>0</v>
      </c>
      <c r="BG244" s="160">
        <f>IF(N244="zákl. prenesená",J244,0)</f>
        <v>0</v>
      </c>
      <c r="BH244" s="160">
        <f>IF(N244="zníž. prenesená",J244,0)</f>
        <v>0</v>
      </c>
      <c r="BI244" s="160">
        <f>IF(N244="nulová",J244,0)</f>
        <v>0</v>
      </c>
      <c r="BJ244" s="14" t="s">
        <v>144</v>
      </c>
      <c r="BK244" s="160">
        <f>ROUND(I244*H244,2)</f>
        <v>0</v>
      </c>
      <c r="BL244" s="14" t="s">
        <v>242</v>
      </c>
      <c r="BM244" s="159" t="s">
        <v>1376</v>
      </c>
    </row>
    <row r="245" spans="1:65" s="2" customFormat="1" ht="24.2" customHeight="1">
      <c r="A245" s="29"/>
      <c r="B245" s="146"/>
      <c r="C245" s="147" t="s">
        <v>763</v>
      </c>
      <c r="D245" s="147" t="s">
        <v>140</v>
      </c>
      <c r="E245" s="148" t="s">
        <v>1377</v>
      </c>
      <c r="F245" s="149" t="s">
        <v>1378</v>
      </c>
      <c r="G245" s="150" t="s">
        <v>1040</v>
      </c>
      <c r="H245" s="151">
        <v>1</v>
      </c>
      <c r="I245" s="152"/>
      <c r="J245" s="153">
        <f>ROUND(I245*H245,2)</f>
        <v>0</v>
      </c>
      <c r="K245" s="154"/>
      <c r="L245" s="30"/>
      <c r="M245" s="155" t="s">
        <v>1</v>
      </c>
      <c r="N245" s="156" t="s">
        <v>38</v>
      </c>
      <c r="O245" s="58"/>
      <c r="P245" s="157">
        <f>O245*H245</f>
        <v>0</v>
      </c>
      <c r="Q245" s="157">
        <v>0</v>
      </c>
      <c r="R245" s="157">
        <f>Q245*H245</f>
        <v>0</v>
      </c>
      <c r="S245" s="157">
        <v>0</v>
      </c>
      <c r="T245" s="157">
        <f>S245*H245</f>
        <v>0</v>
      </c>
      <c r="U245" s="158" t="s">
        <v>1</v>
      </c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242</v>
      </c>
      <c r="AT245" s="159" t="s">
        <v>140</v>
      </c>
      <c r="AU245" s="159" t="s">
        <v>144</v>
      </c>
      <c r="AY245" s="14" t="s">
        <v>138</v>
      </c>
      <c r="BE245" s="160">
        <f>IF(N245="základná",J245,0)</f>
        <v>0</v>
      </c>
      <c r="BF245" s="160">
        <f>IF(N245="znížená",J245,0)</f>
        <v>0</v>
      </c>
      <c r="BG245" s="160">
        <f>IF(N245="zákl. prenesená",J245,0)</f>
        <v>0</v>
      </c>
      <c r="BH245" s="160">
        <f>IF(N245="zníž. prenesená",J245,0)</f>
        <v>0</v>
      </c>
      <c r="BI245" s="160">
        <f>IF(N245="nulová",J245,0)</f>
        <v>0</v>
      </c>
      <c r="BJ245" s="14" t="s">
        <v>144</v>
      </c>
      <c r="BK245" s="160">
        <f>ROUND(I245*H245,2)</f>
        <v>0</v>
      </c>
      <c r="BL245" s="14" t="s">
        <v>242</v>
      </c>
      <c r="BM245" s="159" t="s">
        <v>1379</v>
      </c>
    </row>
    <row r="246" spans="1:65" s="2" customFormat="1" ht="16.5" customHeight="1">
      <c r="A246" s="29"/>
      <c r="B246" s="146"/>
      <c r="C246" s="147" t="s">
        <v>694</v>
      </c>
      <c r="D246" s="147" t="s">
        <v>140</v>
      </c>
      <c r="E246" s="148" t="s">
        <v>1380</v>
      </c>
      <c r="F246" s="149" t="s">
        <v>1138</v>
      </c>
      <c r="G246" s="150" t="s">
        <v>1040</v>
      </c>
      <c r="H246" s="151">
        <v>1</v>
      </c>
      <c r="I246" s="152"/>
      <c r="J246" s="153">
        <f>ROUND(I246*H246,2)</f>
        <v>0</v>
      </c>
      <c r="K246" s="154"/>
      <c r="L246" s="30"/>
      <c r="M246" s="172" t="s">
        <v>1</v>
      </c>
      <c r="N246" s="173" t="s">
        <v>38</v>
      </c>
      <c r="O246" s="174"/>
      <c r="P246" s="175">
        <f>O246*H246</f>
        <v>0</v>
      </c>
      <c r="Q246" s="175">
        <v>0</v>
      </c>
      <c r="R246" s="175">
        <f>Q246*H246</f>
        <v>0</v>
      </c>
      <c r="S246" s="175">
        <v>0</v>
      </c>
      <c r="T246" s="175">
        <f>S246*H246</f>
        <v>0</v>
      </c>
      <c r="U246" s="176" t="s">
        <v>1</v>
      </c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242</v>
      </c>
      <c r="AT246" s="159" t="s">
        <v>140</v>
      </c>
      <c r="AU246" s="159" t="s">
        <v>144</v>
      </c>
      <c r="AY246" s="14" t="s">
        <v>138</v>
      </c>
      <c r="BE246" s="160">
        <f>IF(N246="základná",J246,0)</f>
        <v>0</v>
      </c>
      <c r="BF246" s="160">
        <f>IF(N246="znížená",J246,0)</f>
        <v>0</v>
      </c>
      <c r="BG246" s="160">
        <f>IF(N246="zákl. prenesená",J246,0)</f>
        <v>0</v>
      </c>
      <c r="BH246" s="160">
        <f>IF(N246="zníž. prenesená",J246,0)</f>
        <v>0</v>
      </c>
      <c r="BI246" s="160">
        <f>IF(N246="nulová",J246,0)</f>
        <v>0</v>
      </c>
      <c r="BJ246" s="14" t="s">
        <v>144</v>
      </c>
      <c r="BK246" s="160">
        <f>ROUND(I246*H246,2)</f>
        <v>0</v>
      </c>
      <c r="BL246" s="14" t="s">
        <v>242</v>
      </c>
      <c r="BM246" s="159" t="s">
        <v>1381</v>
      </c>
    </row>
    <row r="247" spans="1:65" s="2" customFormat="1" ht="6.95" customHeight="1">
      <c r="A247" s="29"/>
      <c r="B247" s="47"/>
      <c r="C247" s="48"/>
      <c r="D247" s="48"/>
      <c r="E247" s="48"/>
      <c r="F247" s="48"/>
      <c r="G247" s="48"/>
      <c r="H247" s="48"/>
      <c r="I247" s="48"/>
      <c r="J247" s="48"/>
      <c r="K247" s="48"/>
      <c r="L247" s="30"/>
      <c r="M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</row>
  </sheetData>
  <autoFilter ref="C119:K246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11</vt:i4>
      </vt:variant>
      <vt:variant>
        <vt:lpstr>Pomenované rozsahy</vt:lpstr>
      </vt:variant>
      <vt:variant>
        <vt:i4>20</vt:i4>
      </vt:variant>
    </vt:vector>
  </HeadingPairs>
  <TitlesOfParts>
    <vt:vector size="31" baseType="lpstr">
      <vt:lpstr>Rekapitulácia stavby</vt:lpstr>
      <vt:lpstr>01 - Stavebná časť</vt:lpstr>
      <vt:lpstr>02 - Požiarna nádrž </vt:lpstr>
      <vt:lpstr>03 - Splašková kanalizáci...</vt:lpstr>
      <vt:lpstr>04 - Objektová splašková ...</vt:lpstr>
      <vt:lpstr>05 - Zdravotechnika</vt:lpstr>
      <vt:lpstr>06 - Ústredné vykurovanie...</vt:lpstr>
      <vt:lpstr>07 - NN káblová prípojka</vt:lpstr>
      <vt:lpstr>08 - Elektroinštalácia, b...</vt:lpstr>
      <vt:lpstr>09 - Prípojka vody z jest...</vt:lpstr>
      <vt:lpstr>Hárok1</vt:lpstr>
      <vt:lpstr>'01 - Stavebná časť'!Názvy_tlače</vt:lpstr>
      <vt:lpstr>'02 - Požiarna nádrž '!Názvy_tlače</vt:lpstr>
      <vt:lpstr>'03 - Splašková kanalizáci...'!Názvy_tlače</vt:lpstr>
      <vt:lpstr>'04 - Objektová splašková ...'!Názvy_tlače</vt:lpstr>
      <vt:lpstr>'05 - Zdravotechnika'!Názvy_tlače</vt:lpstr>
      <vt:lpstr>'06 - Ústredné vykurovanie...'!Názvy_tlače</vt:lpstr>
      <vt:lpstr>'07 - NN káblová prípojka'!Názvy_tlače</vt:lpstr>
      <vt:lpstr>'08 - Elektroinštalácia, b...'!Názvy_tlače</vt:lpstr>
      <vt:lpstr>'09 - Prípojka vody z jest...'!Názvy_tlače</vt:lpstr>
      <vt:lpstr>'Rekapitulácia stavby'!Názvy_tlače</vt:lpstr>
      <vt:lpstr>'01 - Stavebná časť'!Oblasť_tlače</vt:lpstr>
      <vt:lpstr>'02 - Požiarna nádrž '!Oblasť_tlače</vt:lpstr>
      <vt:lpstr>'03 - Splašková kanalizáci...'!Oblasť_tlače</vt:lpstr>
      <vt:lpstr>'04 - Objektová splašková ...'!Oblasť_tlače</vt:lpstr>
      <vt:lpstr>'05 - Zdravotechnika'!Oblasť_tlače</vt:lpstr>
      <vt:lpstr>'06 - Ústredné vykurovanie...'!Oblasť_tlače</vt:lpstr>
      <vt:lpstr>'07 - NN káblová prípojka'!Oblasť_tlače</vt:lpstr>
      <vt:lpstr>'08 - Elektroinštalácia, b...'!Oblasť_tlače</vt:lpstr>
      <vt:lpstr>'09 - Prípojka vody z jest...'!Oblasť_tlače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norby kollar</dc:creator>
  <cp:lastModifiedBy>Používateľ systému Windows</cp:lastModifiedBy>
  <dcterms:created xsi:type="dcterms:W3CDTF">2023-06-27T17:10:43Z</dcterms:created>
  <dcterms:modified xsi:type="dcterms:W3CDTF">2023-07-04T07:34:24Z</dcterms:modified>
</cp:coreProperties>
</file>